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hil\OneDrive - Northeastern University\Desktop\final reports to nsf\QDs\excel files and website\"/>
    </mc:Choice>
  </mc:AlternateContent>
  <bookViews>
    <workbookView xWindow="0" yWindow="0" windowWidth="23040" windowHeight="9408"/>
  </bookViews>
  <sheets>
    <sheet name="BOD sag curv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32" i="1"/>
  <c r="H232" i="1"/>
  <c r="I232" i="1" s="1"/>
  <c r="H118" i="1"/>
  <c r="I118" i="1" s="1"/>
  <c r="H119" i="1"/>
  <c r="I119" i="1" s="1"/>
  <c r="H120" i="1"/>
  <c r="I120" i="1" s="1"/>
  <c r="H121" i="1"/>
  <c r="I121" i="1" s="1"/>
  <c r="H122" i="1"/>
  <c r="I122" i="1" s="1"/>
  <c r="H123" i="1"/>
  <c r="I123" i="1" s="1"/>
  <c r="H124" i="1"/>
  <c r="I124" i="1" s="1"/>
  <c r="H125" i="1"/>
  <c r="I125" i="1" s="1"/>
  <c r="H126" i="1"/>
  <c r="I126" i="1" s="1"/>
  <c r="H127" i="1"/>
  <c r="I127" i="1" s="1"/>
  <c r="H128" i="1"/>
  <c r="I128" i="1" s="1"/>
  <c r="H129" i="1"/>
  <c r="I129" i="1" s="1"/>
  <c r="H130" i="1"/>
  <c r="I130" i="1" s="1"/>
  <c r="H131" i="1"/>
  <c r="I131" i="1" s="1"/>
  <c r="H132" i="1"/>
  <c r="I132" i="1" s="1"/>
  <c r="H133" i="1"/>
  <c r="I133" i="1" s="1"/>
  <c r="H134" i="1"/>
  <c r="I134" i="1" s="1"/>
  <c r="H135" i="1"/>
  <c r="I135" i="1" s="1"/>
  <c r="H136" i="1"/>
  <c r="I136" i="1" s="1"/>
  <c r="H137" i="1"/>
  <c r="I137" i="1" s="1"/>
  <c r="H138" i="1"/>
  <c r="I138" i="1" s="1"/>
  <c r="H139" i="1"/>
  <c r="I139" i="1" s="1"/>
  <c r="H140" i="1"/>
  <c r="I140" i="1" s="1"/>
  <c r="H141" i="1"/>
  <c r="I141" i="1" s="1"/>
  <c r="H142" i="1"/>
  <c r="I142" i="1" s="1"/>
  <c r="H143" i="1"/>
  <c r="I143" i="1" s="1"/>
  <c r="H144" i="1"/>
  <c r="I144" i="1" s="1"/>
  <c r="H145" i="1"/>
  <c r="I145" i="1" s="1"/>
  <c r="H146" i="1"/>
  <c r="I146" i="1" s="1"/>
  <c r="H147" i="1"/>
  <c r="I147" i="1" s="1"/>
  <c r="H148" i="1"/>
  <c r="I148" i="1" s="1"/>
  <c r="H149" i="1"/>
  <c r="I149" i="1" s="1"/>
  <c r="H150" i="1"/>
  <c r="I150" i="1" s="1"/>
  <c r="H151" i="1"/>
  <c r="I151" i="1" s="1"/>
  <c r="H152" i="1"/>
  <c r="I152" i="1" s="1"/>
  <c r="H153" i="1"/>
  <c r="I153" i="1" s="1"/>
  <c r="H154" i="1"/>
  <c r="I154" i="1" s="1"/>
  <c r="H155" i="1"/>
  <c r="I155" i="1" s="1"/>
  <c r="H156" i="1"/>
  <c r="I156" i="1" s="1"/>
  <c r="H157" i="1"/>
  <c r="I157" i="1" s="1"/>
  <c r="H158" i="1"/>
  <c r="I158" i="1" s="1"/>
  <c r="H159" i="1"/>
  <c r="I159" i="1" s="1"/>
  <c r="H160" i="1"/>
  <c r="I160" i="1" s="1"/>
  <c r="H161" i="1"/>
  <c r="I161" i="1" s="1"/>
  <c r="H162" i="1"/>
  <c r="I162" i="1" s="1"/>
  <c r="H163" i="1"/>
  <c r="I163" i="1" s="1"/>
  <c r="H164" i="1"/>
  <c r="I164" i="1" s="1"/>
  <c r="H165" i="1"/>
  <c r="I165" i="1" s="1"/>
  <c r="H166" i="1"/>
  <c r="I166" i="1" s="1"/>
  <c r="H167" i="1"/>
  <c r="I167" i="1" s="1"/>
  <c r="H168" i="1"/>
  <c r="I168" i="1" s="1"/>
  <c r="H169" i="1"/>
  <c r="I169" i="1" s="1"/>
  <c r="H170" i="1"/>
  <c r="I170" i="1" s="1"/>
  <c r="H171" i="1"/>
  <c r="I171" i="1" s="1"/>
  <c r="H172" i="1"/>
  <c r="I172" i="1" s="1"/>
  <c r="H173" i="1"/>
  <c r="I173" i="1" s="1"/>
  <c r="H174" i="1"/>
  <c r="I174" i="1" s="1"/>
  <c r="H175" i="1"/>
  <c r="I175" i="1" s="1"/>
  <c r="H176" i="1"/>
  <c r="I176" i="1" s="1"/>
  <c r="H177" i="1"/>
  <c r="I177" i="1" s="1"/>
  <c r="H178" i="1"/>
  <c r="I178" i="1" s="1"/>
  <c r="H179" i="1"/>
  <c r="I179" i="1" s="1"/>
  <c r="H180" i="1"/>
  <c r="I180" i="1" s="1"/>
  <c r="H181" i="1"/>
  <c r="I181" i="1" s="1"/>
  <c r="H182" i="1"/>
  <c r="I182" i="1" s="1"/>
  <c r="H183" i="1"/>
  <c r="I183" i="1" s="1"/>
  <c r="H184" i="1"/>
  <c r="I184" i="1" s="1"/>
  <c r="H185" i="1"/>
  <c r="I185" i="1"/>
  <c r="H186" i="1"/>
  <c r="I186" i="1" s="1"/>
  <c r="H187" i="1"/>
  <c r="I187" i="1" s="1"/>
  <c r="H188" i="1"/>
  <c r="I188" i="1" s="1"/>
  <c r="H189" i="1"/>
  <c r="I189" i="1" s="1"/>
  <c r="H190" i="1"/>
  <c r="I190" i="1" s="1"/>
  <c r="H191" i="1"/>
  <c r="I191" i="1" s="1"/>
  <c r="H192" i="1"/>
  <c r="I192" i="1" s="1"/>
  <c r="H193" i="1"/>
  <c r="I193" i="1" s="1"/>
  <c r="H194" i="1"/>
  <c r="I194" i="1" s="1"/>
  <c r="H195" i="1"/>
  <c r="I195" i="1" s="1"/>
  <c r="H196" i="1"/>
  <c r="I196" i="1" s="1"/>
  <c r="H197" i="1"/>
  <c r="I197" i="1" s="1"/>
  <c r="H198" i="1"/>
  <c r="I198" i="1" s="1"/>
  <c r="H199" i="1"/>
  <c r="I199" i="1" s="1"/>
  <c r="H200" i="1"/>
  <c r="I200" i="1" s="1"/>
  <c r="H201" i="1"/>
  <c r="I201" i="1" s="1"/>
  <c r="H202" i="1"/>
  <c r="I202" i="1" s="1"/>
  <c r="H203" i="1"/>
  <c r="I203" i="1" s="1"/>
  <c r="H204" i="1"/>
  <c r="I204" i="1" s="1"/>
  <c r="H205" i="1"/>
  <c r="I205" i="1" s="1"/>
  <c r="H206" i="1"/>
  <c r="I206" i="1" s="1"/>
  <c r="H207" i="1"/>
  <c r="I207" i="1" s="1"/>
  <c r="H208" i="1"/>
  <c r="I208" i="1" s="1"/>
  <c r="H209" i="1"/>
  <c r="I209" i="1" s="1"/>
  <c r="H210" i="1"/>
  <c r="I210" i="1" s="1"/>
  <c r="H211" i="1"/>
  <c r="I211" i="1" s="1"/>
  <c r="H212" i="1"/>
  <c r="I212" i="1" s="1"/>
  <c r="H213" i="1"/>
  <c r="I213" i="1" s="1"/>
  <c r="H214" i="1"/>
  <c r="I214" i="1" s="1"/>
  <c r="H215" i="1"/>
  <c r="I215" i="1" s="1"/>
  <c r="H216" i="1"/>
  <c r="I216" i="1" s="1"/>
  <c r="H217" i="1"/>
  <c r="I217" i="1" s="1"/>
  <c r="H218" i="1"/>
  <c r="I218" i="1" s="1"/>
  <c r="H219" i="1"/>
  <c r="I219" i="1" s="1"/>
  <c r="H220" i="1"/>
  <c r="I220" i="1" s="1"/>
  <c r="H221" i="1"/>
  <c r="I221" i="1" s="1"/>
  <c r="H222" i="1"/>
  <c r="I222" i="1" s="1"/>
  <c r="H223" i="1"/>
  <c r="I223" i="1" s="1"/>
  <c r="H224" i="1"/>
  <c r="I224" i="1" s="1"/>
  <c r="H225" i="1"/>
  <c r="I225" i="1" s="1"/>
  <c r="H226" i="1"/>
  <c r="I226" i="1" s="1"/>
  <c r="H227" i="1"/>
  <c r="I227" i="1" s="1"/>
  <c r="H228" i="1"/>
  <c r="I228" i="1" s="1"/>
  <c r="H229" i="1"/>
  <c r="I229" i="1" s="1"/>
  <c r="H230" i="1"/>
  <c r="I230" i="1" s="1"/>
  <c r="H231" i="1"/>
  <c r="I231" i="1" s="1"/>
  <c r="H34" i="1"/>
  <c r="H33" i="1" l="1"/>
  <c r="I33" i="1" s="1"/>
  <c r="I34" i="1" l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 s="1"/>
  <c r="H61" i="1"/>
  <c r="I61" i="1" s="1"/>
  <c r="H62" i="1"/>
  <c r="I62" i="1" s="1"/>
  <c r="H63" i="1"/>
  <c r="I63" i="1" s="1"/>
  <c r="H64" i="1"/>
  <c r="I64" i="1" s="1"/>
  <c r="H65" i="1"/>
  <c r="I65" i="1" s="1"/>
  <c r="H66" i="1"/>
  <c r="I66" i="1" s="1"/>
  <c r="H67" i="1"/>
  <c r="I67" i="1" s="1"/>
  <c r="H68" i="1"/>
  <c r="I68" i="1" s="1"/>
  <c r="H69" i="1"/>
  <c r="I69" i="1" s="1"/>
  <c r="H70" i="1"/>
  <c r="I70" i="1" s="1"/>
  <c r="H71" i="1"/>
  <c r="I71" i="1" s="1"/>
  <c r="H72" i="1"/>
  <c r="I72" i="1" s="1"/>
  <c r="H73" i="1"/>
  <c r="I73" i="1" s="1"/>
  <c r="H74" i="1"/>
  <c r="I74" i="1" s="1"/>
  <c r="H75" i="1"/>
  <c r="I75" i="1" s="1"/>
  <c r="H76" i="1"/>
  <c r="I76" i="1" s="1"/>
  <c r="H77" i="1"/>
  <c r="I77" i="1" s="1"/>
  <c r="H78" i="1"/>
  <c r="I78" i="1" s="1"/>
  <c r="H79" i="1"/>
  <c r="I79" i="1" s="1"/>
  <c r="H80" i="1"/>
  <c r="I80" i="1" s="1"/>
  <c r="H81" i="1"/>
  <c r="I81" i="1" s="1"/>
  <c r="H82" i="1"/>
  <c r="I82" i="1" s="1"/>
  <c r="H83" i="1"/>
  <c r="I83" i="1" s="1"/>
  <c r="H84" i="1"/>
  <c r="I84" i="1" s="1"/>
  <c r="H85" i="1"/>
  <c r="I85" i="1" s="1"/>
  <c r="H86" i="1"/>
  <c r="I86" i="1" s="1"/>
  <c r="H87" i="1"/>
  <c r="I87" i="1" s="1"/>
  <c r="H88" i="1"/>
  <c r="I88" i="1" s="1"/>
  <c r="H89" i="1"/>
  <c r="I89" i="1" s="1"/>
  <c r="H90" i="1"/>
  <c r="I90" i="1" s="1"/>
  <c r="H91" i="1"/>
  <c r="I91" i="1" s="1"/>
  <c r="H92" i="1"/>
  <c r="I92" i="1" s="1"/>
  <c r="H93" i="1"/>
  <c r="I93" i="1" s="1"/>
  <c r="H94" i="1"/>
  <c r="I94" i="1" s="1"/>
  <c r="H95" i="1"/>
  <c r="I95" i="1" s="1"/>
  <c r="H96" i="1"/>
  <c r="I96" i="1" s="1"/>
  <c r="H97" i="1"/>
  <c r="I97" i="1" s="1"/>
  <c r="H98" i="1"/>
  <c r="I98" i="1" s="1"/>
  <c r="H99" i="1"/>
  <c r="I99" i="1" s="1"/>
  <c r="H100" i="1"/>
  <c r="I100" i="1" s="1"/>
  <c r="H101" i="1"/>
  <c r="I101" i="1" s="1"/>
  <c r="H102" i="1"/>
  <c r="I102" i="1" s="1"/>
  <c r="H103" i="1"/>
  <c r="I103" i="1" s="1"/>
  <c r="H104" i="1"/>
  <c r="I104" i="1" s="1"/>
  <c r="H105" i="1"/>
  <c r="I105" i="1" s="1"/>
  <c r="H106" i="1"/>
  <c r="H107" i="1"/>
  <c r="I107" i="1" s="1"/>
  <c r="H108" i="1"/>
  <c r="I108" i="1" s="1"/>
  <c r="H109" i="1"/>
  <c r="I109" i="1" s="1"/>
  <c r="H110" i="1"/>
  <c r="I110" i="1" s="1"/>
  <c r="H111" i="1"/>
  <c r="I111" i="1" s="1"/>
  <c r="H112" i="1"/>
  <c r="I112" i="1" s="1"/>
  <c r="H113" i="1"/>
  <c r="I113" i="1" s="1"/>
  <c r="H114" i="1"/>
  <c r="I114" i="1" s="1"/>
  <c r="H115" i="1"/>
  <c r="I115" i="1" s="1"/>
  <c r="H116" i="1"/>
  <c r="I116" i="1" s="1"/>
  <c r="H117" i="1"/>
  <c r="I117" i="1" s="1"/>
  <c r="H32" i="1"/>
  <c r="I32" i="1" s="1"/>
  <c r="I106" i="1"/>
</calcChain>
</file>

<file path=xl/sharedStrings.xml><?xml version="1.0" encoding="utf-8"?>
<sst xmlns="http://schemas.openxmlformats.org/spreadsheetml/2006/main" count="28" uniqueCount="26">
  <si>
    <t>t</t>
  </si>
  <si>
    <t>kd</t>
  </si>
  <si>
    <t>kr</t>
  </si>
  <si>
    <t>D</t>
  </si>
  <si>
    <t>C</t>
  </si>
  <si>
    <t>Lo</t>
  </si>
  <si>
    <t>Do</t>
  </si>
  <si>
    <t>mg/L</t>
  </si>
  <si>
    <t>1/d</t>
  </si>
  <si>
    <t>Csat = 9 mg/L</t>
  </si>
  <si>
    <t xml:space="preserve"> deficit (mg/L)</t>
  </si>
  <si>
    <t xml:space="preserve">Dissolved oxygen </t>
  </si>
  <si>
    <t>Dissolved oxygen</t>
  </si>
  <si>
    <t>concentration (mg/L)</t>
  </si>
  <si>
    <t xml:space="preserve">Parameters to input </t>
  </si>
  <si>
    <t>Initial dissolved oxygen deficit</t>
  </si>
  <si>
    <t>Initial BOD in stream, after mixing</t>
  </si>
  <si>
    <t>Reaeration rate constant</t>
  </si>
  <si>
    <t>BOD decay rate constant</t>
  </si>
  <si>
    <t>Time (d)</t>
  </si>
  <si>
    <t>x</t>
  </si>
  <si>
    <t>Distance</t>
  </si>
  <si>
    <t>traveled (km)</t>
  </si>
  <si>
    <t>stream velocity</t>
  </si>
  <si>
    <t>km/d</t>
  </si>
  <si>
    <t>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</si>
</sst>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1" fillId="0" borderId="0" xfId="0" applyFont="1" applyBorder="1"/>
    <xf numFmtId="0" fontId="0" fillId="0" borderId="5" xfId="0" applyBorder="1" applyAlignment="1">
      <alignment horizontal="right"/>
    </xf>
    <xf numFmtId="0" fontId="0" fillId="0" borderId="7" xfId="0" applyBorder="1"/>
    <xf numFmtId="0" fontId="0" fillId="0" borderId="8" xfId="0" applyBorder="1"/>
    <xf numFmtId="0" fontId="0" fillId="0" borderId="9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80336832895886"/>
          <c:y val="8.0983887430737825E-2"/>
          <c:w val="0.82997440944881895"/>
          <c:h val="0.7351618547681541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'BOD sag curve'!$G$32:$G$232</c:f>
              <c:numCache>
                <c:formatCode>General</c:formatCode>
                <c:ptCount val="201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  <c:pt idx="5">
                  <c:v>35</c:v>
                </c:pt>
                <c:pt idx="6">
                  <c:v>42</c:v>
                </c:pt>
                <c:pt idx="7">
                  <c:v>49</c:v>
                </c:pt>
                <c:pt idx="8">
                  <c:v>56</c:v>
                </c:pt>
                <c:pt idx="9">
                  <c:v>63</c:v>
                </c:pt>
                <c:pt idx="10">
                  <c:v>70</c:v>
                </c:pt>
                <c:pt idx="11">
                  <c:v>77</c:v>
                </c:pt>
                <c:pt idx="12">
                  <c:v>84</c:v>
                </c:pt>
                <c:pt idx="13">
                  <c:v>91</c:v>
                </c:pt>
                <c:pt idx="14">
                  <c:v>98</c:v>
                </c:pt>
                <c:pt idx="15">
                  <c:v>105</c:v>
                </c:pt>
                <c:pt idx="16">
                  <c:v>112</c:v>
                </c:pt>
                <c:pt idx="17">
                  <c:v>119</c:v>
                </c:pt>
                <c:pt idx="18">
                  <c:v>126</c:v>
                </c:pt>
                <c:pt idx="19">
                  <c:v>133</c:v>
                </c:pt>
                <c:pt idx="20">
                  <c:v>140</c:v>
                </c:pt>
                <c:pt idx="21">
                  <c:v>147</c:v>
                </c:pt>
                <c:pt idx="22">
                  <c:v>154</c:v>
                </c:pt>
                <c:pt idx="23">
                  <c:v>161</c:v>
                </c:pt>
                <c:pt idx="24">
                  <c:v>168</c:v>
                </c:pt>
                <c:pt idx="25">
                  <c:v>175</c:v>
                </c:pt>
                <c:pt idx="26">
                  <c:v>182</c:v>
                </c:pt>
                <c:pt idx="27">
                  <c:v>189</c:v>
                </c:pt>
                <c:pt idx="28">
                  <c:v>196</c:v>
                </c:pt>
                <c:pt idx="29">
                  <c:v>203</c:v>
                </c:pt>
                <c:pt idx="30">
                  <c:v>210</c:v>
                </c:pt>
                <c:pt idx="31">
                  <c:v>217</c:v>
                </c:pt>
                <c:pt idx="32">
                  <c:v>224</c:v>
                </c:pt>
                <c:pt idx="33">
                  <c:v>231</c:v>
                </c:pt>
                <c:pt idx="34">
                  <c:v>238</c:v>
                </c:pt>
                <c:pt idx="35">
                  <c:v>245</c:v>
                </c:pt>
                <c:pt idx="36">
                  <c:v>252</c:v>
                </c:pt>
                <c:pt idx="37">
                  <c:v>259</c:v>
                </c:pt>
                <c:pt idx="38">
                  <c:v>266</c:v>
                </c:pt>
                <c:pt idx="39">
                  <c:v>273</c:v>
                </c:pt>
                <c:pt idx="40">
                  <c:v>280</c:v>
                </c:pt>
                <c:pt idx="41">
                  <c:v>287</c:v>
                </c:pt>
                <c:pt idx="42">
                  <c:v>294</c:v>
                </c:pt>
                <c:pt idx="43">
                  <c:v>301</c:v>
                </c:pt>
                <c:pt idx="44">
                  <c:v>308</c:v>
                </c:pt>
                <c:pt idx="45">
                  <c:v>315</c:v>
                </c:pt>
                <c:pt idx="46">
                  <c:v>322</c:v>
                </c:pt>
                <c:pt idx="47">
                  <c:v>329</c:v>
                </c:pt>
                <c:pt idx="48">
                  <c:v>336</c:v>
                </c:pt>
                <c:pt idx="49">
                  <c:v>343</c:v>
                </c:pt>
                <c:pt idx="50">
                  <c:v>350</c:v>
                </c:pt>
                <c:pt idx="51">
                  <c:v>357</c:v>
                </c:pt>
                <c:pt idx="52">
                  <c:v>364</c:v>
                </c:pt>
                <c:pt idx="53">
                  <c:v>371</c:v>
                </c:pt>
                <c:pt idx="54">
                  <c:v>378</c:v>
                </c:pt>
                <c:pt idx="55">
                  <c:v>385</c:v>
                </c:pt>
                <c:pt idx="56">
                  <c:v>392</c:v>
                </c:pt>
                <c:pt idx="57">
                  <c:v>399</c:v>
                </c:pt>
                <c:pt idx="58">
                  <c:v>406</c:v>
                </c:pt>
                <c:pt idx="59">
                  <c:v>413</c:v>
                </c:pt>
                <c:pt idx="60">
                  <c:v>420</c:v>
                </c:pt>
                <c:pt idx="61">
                  <c:v>427</c:v>
                </c:pt>
                <c:pt idx="62">
                  <c:v>434</c:v>
                </c:pt>
                <c:pt idx="63">
                  <c:v>441</c:v>
                </c:pt>
                <c:pt idx="64">
                  <c:v>448</c:v>
                </c:pt>
                <c:pt idx="65">
                  <c:v>455</c:v>
                </c:pt>
                <c:pt idx="66">
                  <c:v>462</c:v>
                </c:pt>
                <c:pt idx="67">
                  <c:v>469</c:v>
                </c:pt>
                <c:pt idx="68">
                  <c:v>476</c:v>
                </c:pt>
                <c:pt idx="69">
                  <c:v>483</c:v>
                </c:pt>
                <c:pt idx="70">
                  <c:v>490</c:v>
                </c:pt>
                <c:pt idx="71">
                  <c:v>497</c:v>
                </c:pt>
                <c:pt idx="72">
                  <c:v>504</c:v>
                </c:pt>
                <c:pt idx="73">
                  <c:v>511</c:v>
                </c:pt>
                <c:pt idx="74">
                  <c:v>518</c:v>
                </c:pt>
                <c:pt idx="75">
                  <c:v>525</c:v>
                </c:pt>
                <c:pt idx="76">
                  <c:v>532</c:v>
                </c:pt>
                <c:pt idx="77">
                  <c:v>539</c:v>
                </c:pt>
                <c:pt idx="78">
                  <c:v>546</c:v>
                </c:pt>
                <c:pt idx="79">
                  <c:v>553</c:v>
                </c:pt>
                <c:pt idx="80">
                  <c:v>560</c:v>
                </c:pt>
                <c:pt idx="81">
                  <c:v>567</c:v>
                </c:pt>
                <c:pt idx="82">
                  <c:v>574</c:v>
                </c:pt>
                <c:pt idx="83">
                  <c:v>581</c:v>
                </c:pt>
                <c:pt idx="84">
                  <c:v>588</c:v>
                </c:pt>
                <c:pt idx="85">
                  <c:v>595</c:v>
                </c:pt>
                <c:pt idx="86">
                  <c:v>602</c:v>
                </c:pt>
                <c:pt idx="87">
                  <c:v>609</c:v>
                </c:pt>
                <c:pt idx="88">
                  <c:v>616</c:v>
                </c:pt>
                <c:pt idx="89">
                  <c:v>623</c:v>
                </c:pt>
                <c:pt idx="90">
                  <c:v>630</c:v>
                </c:pt>
                <c:pt idx="91">
                  <c:v>637</c:v>
                </c:pt>
                <c:pt idx="92">
                  <c:v>644</c:v>
                </c:pt>
                <c:pt idx="93">
                  <c:v>651</c:v>
                </c:pt>
                <c:pt idx="94">
                  <c:v>658</c:v>
                </c:pt>
                <c:pt idx="95">
                  <c:v>664.9999999999992</c:v>
                </c:pt>
                <c:pt idx="96">
                  <c:v>671.99999999999932</c:v>
                </c:pt>
                <c:pt idx="97">
                  <c:v>678.99999999999932</c:v>
                </c:pt>
                <c:pt idx="98">
                  <c:v>685.99999999999932</c:v>
                </c:pt>
                <c:pt idx="99">
                  <c:v>692.99999999999932</c:v>
                </c:pt>
                <c:pt idx="100">
                  <c:v>699.9999999999992</c:v>
                </c:pt>
                <c:pt idx="101">
                  <c:v>707</c:v>
                </c:pt>
                <c:pt idx="102">
                  <c:v>714</c:v>
                </c:pt>
                <c:pt idx="103">
                  <c:v>721</c:v>
                </c:pt>
                <c:pt idx="104">
                  <c:v>728</c:v>
                </c:pt>
                <c:pt idx="105">
                  <c:v>735</c:v>
                </c:pt>
                <c:pt idx="106">
                  <c:v>742</c:v>
                </c:pt>
                <c:pt idx="107">
                  <c:v>749</c:v>
                </c:pt>
                <c:pt idx="108">
                  <c:v>756</c:v>
                </c:pt>
                <c:pt idx="109">
                  <c:v>763</c:v>
                </c:pt>
                <c:pt idx="110">
                  <c:v>770</c:v>
                </c:pt>
                <c:pt idx="111">
                  <c:v>777</c:v>
                </c:pt>
                <c:pt idx="112">
                  <c:v>784</c:v>
                </c:pt>
                <c:pt idx="113">
                  <c:v>791</c:v>
                </c:pt>
                <c:pt idx="114">
                  <c:v>798</c:v>
                </c:pt>
                <c:pt idx="115">
                  <c:v>805</c:v>
                </c:pt>
                <c:pt idx="116">
                  <c:v>812</c:v>
                </c:pt>
                <c:pt idx="117">
                  <c:v>819</c:v>
                </c:pt>
                <c:pt idx="118">
                  <c:v>826</c:v>
                </c:pt>
                <c:pt idx="119">
                  <c:v>833</c:v>
                </c:pt>
                <c:pt idx="120">
                  <c:v>840</c:v>
                </c:pt>
                <c:pt idx="121">
                  <c:v>847</c:v>
                </c:pt>
                <c:pt idx="122">
                  <c:v>854</c:v>
                </c:pt>
                <c:pt idx="123">
                  <c:v>861</c:v>
                </c:pt>
                <c:pt idx="124">
                  <c:v>868</c:v>
                </c:pt>
                <c:pt idx="125">
                  <c:v>875</c:v>
                </c:pt>
                <c:pt idx="126">
                  <c:v>882</c:v>
                </c:pt>
                <c:pt idx="127">
                  <c:v>889</c:v>
                </c:pt>
                <c:pt idx="128">
                  <c:v>896</c:v>
                </c:pt>
                <c:pt idx="129">
                  <c:v>903</c:v>
                </c:pt>
                <c:pt idx="130">
                  <c:v>910</c:v>
                </c:pt>
                <c:pt idx="131">
                  <c:v>917</c:v>
                </c:pt>
                <c:pt idx="132">
                  <c:v>924</c:v>
                </c:pt>
                <c:pt idx="133">
                  <c:v>931</c:v>
                </c:pt>
                <c:pt idx="134">
                  <c:v>938</c:v>
                </c:pt>
                <c:pt idx="135">
                  <c:v>945</c:v>
                </c:pt>
                <c:pt idx="136">
                  <c:v>952</c:v>
                </c:pt>
                <c:pt idx="137">
                  <c:v>959</c:v>
                </c:pt>
                <c:pt idx="138">
                  <c:v>966</c:v>
                </c:pt>
                <c:pt idx="139">
                  <c:v>973</c:v>
                </c:pt>
                <c:pt idx="140">
                  <c:v>980</c:v>
                </c:pt>
                <c:pt idx="141">
                  <c:v>987</c:v>
                </c:pt>
                <c:pt idx="142">
                  <c:v>994</c:v>
                </c:pt>
                <c:pt idx="143">
                  <c:v>1001</c:v>
                </c:pt>
                <c:pt idx="144">
                  <c:v>1008</c:v>
                </c:pt>
                <c:pt idx="145">
                  <c:v>1015</c:v>
                </c:pt>
                <c:pt idx="146">
                  <c:v>1022</c:v>
                </c:pt>
                <c:pt idx="147">
                  <c:v>1029</c:v>
                </c:pt>
                <c:pt idx="148">
                  <c:v>1036</c:v>
                </c:pt>
                <c:pt idx="149">
                  <c:v>1043</c:v>
                </c:pt>
                <c:pt idx="150">
                  <c:v>1050</c:v>
                </c:pt>
                <c:pt idx="151">
                  <c:v>1057</c:v>
                </c:pt>
                <c:pt idx="152">
                  <c:v>1064</c:v>
                </c:pt>
                <c:pt idx="153">
                  <c:v>1071</c:v>
                </c:pt>
                <c:pt idx="154">
                  <c:v>1078</c:v>
                </c:pt>
                <c:pt idx="155">
                  <c:v>1085</c:v>
                </c:pt>
                <c:pt idx="156">
                  <c:v>1092</c:v>
                </c:pt>
                <c:pt idx="157">
                  <c:v>1099</c:v>
                </c:pt>
                <c:pt idx="158">
                  <c:v>1106</c:v>
                </c:pt>
                <c:pt idx="159">
                  <c:v>1113</c:v>
                </c:pt>
                <c:pt idx="160">
                  <c:v>1120</c:v>
                </c:pt>
                <c:pt idx="161">
                  <c:v>1127</c:v>
                </c:pt>
                <c:pt idx="162">
                  <c:v>1134</c:v>
                </c:pt>
                <c:pt idx="163">
                  <c:v>1141</c:v>
                </c:pt>
                <c:pt idx="164">
                  <c:v>1148</c:v>
                </c:pt>
                <c:pt idx="165">
                  <c:v>1155</c:v>
                </c:pt>
                <c:pt idx="166">
                  <c:v>1162</c:v>
                </c:pt>
                <c:pt idx="167">
                  <c:v>1169</c:v>
                </c:pt>
                <c:pt idx="168">
                  <c:v>1176</c:v>
                </c:pt>
                <c:pt idx="169">
                  <c:v>1183</c:v>
                </c:pt>
                <c:pt idx="170">
                  <c:v>1190</c:v>
                </c:pt>
                <c:pt idx="171">
                  <c:v>1197</c:v>
                </c:pt>
                <c:pt idx="172">
                  <c:v>1204</c:v>
                </c:pt>
                <c:pt idx="173">
                  <c:v>1211</c:v>
                </c:pt>
                <c:pt idx="174">
                  <c:v>1218</c:v>
                </c:pt>
                <c:pt idx="175">
                  <c:v>1225</c:v>
                </c:pt>
                <c:pt idx="176">
                  <c:v>1232</c:v>
                </c:pt>
                <c:pt idx="177">
                  <c:v>1239</c:v>
                </c:pt>
                <c:pt idx="178">
                  <c:v>1246</c:v>
                </c:pt>
                <c:pt idx="179">
                  <c:v>1253</c:v>
                </c:pt>
                <c:pt idx="180">
                  <c:v>1260</c:v>
                </c:pt>
                <c:pt idx="181">
                  <c:v>1267</c:v>
                </c:pt>
                <c:pt idx="182">
                  <c:v>1274</c:v>
                </c:pt>
                <c:pt idx="183">
                  <c:v>1281</c:v>
                </c:pt>
                <c:pt idx="184">
                  <c:v>1288</c:v>
                </c:pt>
                <c:pt idx="185">
                  <c:v>1295</c:v>
                </c:pt>
                <c:pt idx="186">
                  <c:v>1302</c:v>
                </c:pt>
                <c:pt idx="187">
                  <c:v>1309</c:v>
                </c:pt>
                <c:pt idx="188">
                  <c:v>1316</c:v>
                </c:pt>
                <c:pt idx="189">
                  <c:v>1323</c:v>
                </c:pt>
                <c:pt idx="190">
                  <c:v>1330</c:v>
                </c:pt>
                <c:pt idx="191">
                  <c:v>1337</c:v>
                </c:pt>
                <c:pt idx="192">
                  <c:v>1344</c:v>
                </c:pt>
                <c:pt idx="193">
                  <c:v>1351</c:v>
                </c:pt>
                <c:pt idx="194">
                  <c:v>1358</c:v>
                </c:pt>
                <c:pt idx="195">
                  <c:v>1365</c:v>
                </c:pt>
                <c:pt idx="196">
                  <c:v>1372</c:v>
                </c:pt>
                <c:pt idx="197">
                  <c:v>1379</c:v>
                </c:pt>
                <c:pt idx="198">
                  <c:v>1386</c:v>
                </c:pt>
                <c:pt idx="199">
                  <c:v>1393</c:v>
                </c:pt>
                <c:pt idx="200">
                  <c:v>1400</c:v>
                </c:pt>
              </c:numCache>
            </c:numRef>
          </c:xVal>
          <c:yVal>
            <c:numRef>
              <c:f>'BOD sag curve'!$I$32:$I$232</c:f>
              <c:numCache>
                <c:formatCode>0.00</c:formatCode>
                <c:ptCount val="201"/>
                <c:pt idx="0" formatCode="General">
                  <c:v>9</c:v>
                </c:pt>
                <c:pt idx="1">
                  <c:v>7.6879688913293407</c:v>
                </c:pt>
                <c:pt idx="2">
                  <c:v>6.5403082206898144</c:v>
                </c:pt>
                <c:pt idx="3">
                  <c:v>5.5408536133514783</c:v>
                </c:pt>
                <c:pt idx="4">
                  <c:v>4.6749110389349511</c:v>
                </c:pt>
                <c:pt idx="5">
                  <c:v>3.9291271592261623</c:v>
                </c:pt>
                <c:pt idx="6">
                  <c:v>3.2913709566082128</c:v>
                </c:pt>
                <c:pt idx="7">
                  <c:v>2.750625667432808</c:v>
                </c:pt>
                <c:pt idx="8">
                  <c:v>2.2968901288158623</c:v>
                </c:pt>
                <c:pt idx="9">
                  <c:v>1.9210887242534822</c:v>
                </c:pt>
                <c:pt idx="10">
                  <c:v>1.6149891837388743</c:v>
                </c:pt>
                <c:pt idx="11">
                  <c:v>1.3711275582893219</c:v>
                </c:pt>
                <c:pt idx="12">
                  <c:v>1.1827397474863517</c:v>
                </c:pt>
                <c:pt idx="13">
                  <c:v>1.0436990122681369</c:v>
                </c:pt>
                <c:pt idx="14">
                  <c:v>0.94845895422675497</c:v>
                </c:pt>
                <c:pt idx="15">
                  <c:v>0.89200148745222307</c:v>
                </c:pt>
                <c:pt idx="16">
                  <c:v>0.86978936989404687</c:v>
                </c:pt>
                <c:pt idx="17">
                  <c:v>0.87772289861169028</c:v>
                </c:pt>
                <c:pt idx="18">
                  <c:v>0.91210040746200605</c:v>
                </c:pt>
                <c:pt idx="19">
                  <c:v>0.96958223700196022</c:v>
                </c:pt>
                <c:pt idx="20">
                  <c:v>1.0471578749222203</c:v>
                </c:pt>
                <c:pt idx="21">
                  <c:v>1.1421159914041521</c:v>
                </c:pt>
                <c:pt idx="22">
                  <c:v>1.2520171176207224</c:v>
                </c:pt>
                <c:pt idx="23">
                  <c:v>1.3746687373746891</c:v>
                </c:pt>
                <c:pt idx="24">
                  <c:v>1.5081025817626132</c:v>
                </c:pt>
                <c:pt idx="25">
                  <c:v>1.6505539349318159</c:v>
                </c:pt>
                <c:pt idx="26">
                  <c:v>1.8004427756079595</c:v>
                </c:pt>
                <c:pt idx="27">
                  <c:v>1.9563565942481365</c:v>
                </c:pt>
                <c:pt idx="28">
                  <c:v>2.1170347395418023</c:v>
                </c:pt>
                <c:pt idx="29">
                  <c:v>2.2813541606526497</c:v>
                </c:pt>
                <c:pt idx="30">
                  <c:v>2.4483164231713364</c:v>
                </c:pt>
                <c:pt idx="31">
                  <c:v>2.6170358873265878</c:v>
                </c:pt>
                <c:pt idx="32">
                  <c:v>2.7867289466663099</c:v>
                </c:pt>
                <c:pt idx="33">
                  <c:v>2.9567042342499263</c:v>
                </c:pt>
                <c:pt idx="34">
                  <c:v>3.126353711460113</c:v>
                </c:pt>
                <c:pt idx="35">
                  <c:v>3.2951445619121449</c:v>
                </c:pt>
                <c:pt idx="36">
                  <c:v>3.4626118196722304</c:v>
                </c:pt>
                <c:pt idx="37">
                  <c:v>3.6283516671475926</c:v>
                </c:pt>
                <c:pt idx="38">
                  <c:v>3.7920153436305419</c:v>
                </c:pt>
                <c:pt idx="39">
                  <c:v>3.953303610612525</c:v>
                </c:pt>
                <c:pt idx="40">
                  <c:v>4.1119617246738409</c:v>
                </c:pt>
                <c:pt idx="41">
                  <c:v>4.2677748730387588</c:v>
                </c:pt>
                <c:pt idx="42">
                  <c:v>4.4205640307991247</c:v>
                </c:pt>
                <c:pt idx="43">
                  <c:v>4.5701822023842018</c:v>
                </c:pt>
                <c:pt idx="44">
                  <c:v>4.7165110131197121</c:v>
                </c:pt>
                <c:pt idx="45">
                  <c:v>4.859457619701395</c:v>
                </c:pt>
                <c:pt idx="46">
                  <c:v>4.998951911132548</c:v>
                </c:pt>
                <c:pt idx="47">
                  <c:v>5.134943974162903</c:v>
                </c:pt>
                <c:pt idx="48">
                  <c:v>5.2674017995386215</c:v>
                </c:pt>
                <c:pt idx="49">
                  <c:v>5.3963092074483594</c:v>
                </c:pt>
                <c:pt idx="50">
                  <c:v>5.5216639724456291</c:v>
                </c:pt>
                <c:pt idx="51">
                  <c:v>5.6434761298584277</c:v>
                </c:pt>
                <c:pt idx="52">
                  <c:v>5.7617664472775054</c:v>
                </c:pt>
                <c:pt idx="53">
                  <c:v>5.8765650461579035</c:v>
                </c:pt>
                <c:pt idx="54">
                  <c:v>5.9879101598860771</c:v>
                </c:pt>
                <c:pt idx="55">
                  <c:v>6.0958470158681113</c:v>
                </c:pt>
                <c:pt idx="56">
                  <c:v>6.2004268302930239</c:v>
                </c:pt>
                <c:pt idx="57">
                  <c:v>6.3017059052280437</c:v>
                </c:pt>
                <c:pt idx="58">
                  <c:v>6.399744818618224</c:v>
                </c:pt>
                <c:pt idx="59">
                  <c:v>6.4946076985985703</c:v>
                </c:pt>
                <c:pt idx="60">
                  <c:v>6.5863615742896053</c:v>
                </c:pt>
                <c:pt idx="61">
                  <c:v>6.6750757959436759</c:v>
                </c:pt>
                <c:pt idx="62">
                  <c:v>6.760821517944696</c:v>
                </c:pt>
                <c:pt idx="63">
                  <c:v>6.8436712387439789</c:v>
                </c:pt>
                <c:pt idx="64">
                  <c:v>6.9236983923440523</c:v>
                </c:pt>
                <c:pt idx="65">
                  <c:v>7.0009769864251226</c:v>
                </c:pt>
                <c:pt idx="66">
                  <c:v>7.0755812826495603</c:v>
                </c:pt>
                <c:pt idx="67">
                  <c:v>7.1475855150815644</c:v>
                </c:pt>
                <c:pt idx="68">
                  <c:v>7.2170636430259085</c:v>
                </c:pt>
                <c:pt idx="69">
                  <c:v>7.284089134924022</c:v>
                </c:pt>
                <c:pt idx="70">
                  <c:v>7.348734780250707</c:v>
                </c:pt>
                <c:pt idx="71">
                  <c:v>7.4110725266328759</c:v>
                </c:pt>
                <c:pt idx="72">
                  <c:v>7.4711733396653415</c:v>
                </c:pt>
                <c:pt idx="73">
                  <c:v>7.5291070831298583</c:v>
                </c:pt>
                <c:pt idx="74">
                  <c:v>7.5849424175344353</c:v>
                </c:pt>
                <c:pt idx="75">
                  <c:v>7.6387467150819628</c:v>
                </c:pt>
                <c:pt idx="76">
                  <c:v>7.6905859893523543</c:v>
                </c:pt>
                <c:pt idx="77">
                  <c:v>7.7405248381418339</c:v>
                </c:pt>
                <c:pt idx="78">
                  <c:v>7.7886263980483692</c:v>
                </c:pt>
                <c:pt idx="79">
                  <c:v>7.8349523095246223</c:v>
                </c:pt>
                <c:pt idx="80">
                  <c:v>7.8795626912402934</c:v>
                </c:pt>
                <c:pt idx="81">
                  <c:v>7.9225161227055407</c:v>
                </c:pt>
                <c:pt idx="82">
                  <c:v>7.9638696342070503</c:v>
                </c:pt>
                <c:pt idx="83">
                  <c:v>8.0036787031992755</c:v>
                </c:pt>
                <c:pt idx="84">
                  <c:v>8.0419972563761011</c:v>
                </c:pt>
                <c:pt idx="85">
                  <c:v>8.0788776767234936</c:v>
                </c:pt>
                <c:pt idx="86">
                  <c:v>8.1143708149221023</c:v>
                </c:pt>
                <c:pt idx="87">
                  <c:v>8.1485260045310763</c:v>
                </c:pt>
                <c:pt idx="88">
                  <c:v>8.1813910804408856</c:v>
                </c:pt>
                <c:pt idx="89">
                  <c:v>8.2130124001343852</c:v>
                </c:pt>
                <c:pt idx="90">
                  <c:v>8.2434348673420175</c:v>
                </c:pt>
                <c:pt idx="91">
                  <c:v>8.2727019577194749</c:v>
                </c:pt>
                <c:pt idx="92">
                  <c:v>8.3008557462146104</c:v>
                </c:pt>
                <c:pt idx="93">
                  <c:v>8.3279369358253152</c:v>
                </c:pt>
                <c:pt idx="94">
                  <c:v>8.3539848874817455</c:v>
                </c:pt>
                <c:pt idx="95">
                  <c:v>8.379037650814988</c:v>
                </c:pt>
                <c:pt idx="96">
                  <c:v>8.4031319956002726</c:v>
                </c:pt>
                <c:pt idx="97">
                  <c:v>8.4263034436863595</c:v>
                </c:pt>
                <c:pt idx="98">
                  <c:v>8.4485863012441271</c:v>
                </c:pt>
                <c:pt idx="99">
                  <c:v>8.4700136911865567</c:v>
                </c:pt>
                <c:pt idx="100">
                  <c:v>8.4906175856298685</c:v>
                </c:pt>
                <c:pt idx="101">
                  <c:v>8.5104288382811895</c:v>
                </c:pt>
                <c:pt idx="102">
                  <c:v>8.5294772166524435</c:v>
                </c:pt>
                <c:pt idx="103">
                  <c:v>8.54779143401292</c:v>
                </c:pt>
                <c:pt idx="104">
                  <c:v>8.5653991810045387</c:v>
                </c:pt>
                <c:pt idx="105">
                  <c:v>8.5823271568542339</c:v>
                </c:pt>
                <c:pt idx="106">
                  <c:v>8.5986011001272598</c:v>
                </c:pt>
                <c:pt idx="107">
                  <c:v>8.6142458189735454</c:v>
                </c:pt>
                <c:pt idx="108">
                  <c:v>8.6292852208268833</c:v>
                </c:pt>
                <c:pt idx="109">
                  <c:v>8.6437423415233692</c:v>
                </c:pt>
                <c:pt idx="110">
                  <c:v>8.6576393738116568</c:v>
                </c:pt>
                <c:pt idx="111">
                  <c:v>8.6709976952329377</c:v>
                </c:pt>
                <c:pt idx="112">
                  <c:v>8.6838378953533919</c:v>
                </c:pt>
                <c:pt idx="113">
                  <c:v>8.6961798023361396</c:v>
                </c:pt>
                <c:pt idx="114">
                  <c:v>8.7080425088435351</c:v>
                </c:pt>
                <c:pt idx="115">
                  <c:v>8.7194443972640343</c:v>
                </c:pt>
                <c:pt idx="116">
                  <c:v>8.730403164260828</c:v>
                </c:pt>
                <c:pt idx="117">
                  <c:v>8.7409358446420615</c:v>
                </c:pt>
                <c:pt idx="118">
                  <c:v>8.751058834554815</c:v>
                </c:pt>
                <c:pt idx="119">
                  <c:v>8.7607879140069738</c:v>
                </c:pt>
                <c:pt idx="120">
                  <c:v>8.7701382687229525</c:v>
                </c:pt>
                <c:pt idx="121">
                  <c:v>8.7791245113406653</c:v>
                </c:pt>
                <c:pt idx="122">
                  <c:v>8.7877607019585824</c:v>
                </c:pt>
                <c:pt idx="123">
                  <c:v>8.796060368042685</c:v>
                </c:pt>
                <c:pt idx="124">
                  <c:v>8.8040365237042284</c:v>
                </c:pt>
                <c:pt idx="125">
                  <c:v>8.8117016883599213</c:v>
                </c:pt>
                <c:pt idx="126">
                  <c:v>8.8190679047868379</c:v>
                </c:pt>
                <c:pt idx="127">
                  <c:v>8.8261467565849276</c:v>
                </c:pt>
                <c:pt idx="128">
                  <c:v>8.8329493850603971</c:v>
                </c:pt>
                <c:pt idx="129">
                  <c:v>8.8394865055435865</c:v>
                </c:pt>
                <c:pt idx="130">
                  <c:v>8.8457684231551994</c:v>
                </c:pt>
                <c:pt idx="131">
                  <c:v>8.8518050480349579</c:v>
                </c:pt>
                <c:pt idx="132">
                  <c:v>8.8576059100467699</c:v>
                </c:pt>
                <c:pt idx="133">
                  <c:v>8.8631801729746531</c:v>
                </c:pt>
                <c:pt idx="134">
                  <c:v>8.8685366482235413</c:v>
                </c:pt>
                <c:pt idx="135">
                  <c:v>8.8736838080391234</c:v>
                </c:pt>
                <c:pt idx="136">
                  <c:v>8.878629798260711</c:v>
                </c:pt>
                <c:pt idx="137">
                  <c:v>8.8833824506210384</c:v>
                </c:pt>
                <c:pt idx="138">
                  <c:v>8.8879492946067042</c:v>
                </c:pt>
                <c:pt idx="139">
                  <c:v>8.8923375688928026</c:v>
                </c:pt>
                <c:pt idx="140">
                  <c:v>8.896554232365034</c:v>
                </c:pt>
                <c:pt idx="141">
                  <c:v>8.9006059747424331</c:v>
                </c:pt>
                <c:pt idx="142">
                  <c:v>8.9044992268134973</c:v>
                </c:pt>
                <c:pt idx="143">
                  <c:v>8.9082401702983418</c:v>
                </c:pt>
                <c:pt idx="144">
                  <c:v>8.9118347473491557</c:v>
                </c:pt>
                <c:pt idx="145">
                  <c:v>8.9152886697010256</c:v>
                </c:pt>
                <c:pt idx="146">
                  <c:v>8.9186074274848188</c:v>
                </c:pt>
                <c:pt idx="147">
                  <c:v>8.921796297713632</c:v>
                </c:pt>
                <c:pt idx="148">
                  <c:v>8.9248603524539192</c:v>
                </c:pt>
                <c:pt idx="149">
                  <c:v>8.9278044666921765</c:v>
                </c:pt>
                <c:pt idx="150">
                  <c:v>8.9306333259077615</c:v>
                </c:pt>
                <c:pt idx="151">
                  <c:v>8.9333514333620858</c:v>
                </c:pt>
                <c:pt idx="152">
                  <c:v>8.9359631171141842</c:v>
                </c:pt>
                <c:pt idx="153">
                  <c:v>8.9384725367723252</c:v>
                </c:pt>
                <c:pt idx="154">
                  <c:v>8.9408836899910451</c:v>
                </c:pt>
                <c:pt idx="155">
                  <c:v>8.9432004187227498</c:v>
                </c:pt>
                <c:pt idx="156">
                  <c:v>8.9454264152326637</c:v>
                </c:pt>
                <c:pt idx="157">
                  <c:v>8.9475652278857023</c:v>
                </c:pt>
                <c:pt idx="158">
                  <c:v>8.9496202667135307</c:v>
                </c:pt>
                <c:pt idx="159">
                  <c:v>8.9515948087698245</c:v>
                </c:pt>
                <c:pt idx="160">
                  <c:v>8.95349200328147</c:v>
                </c:pt>
                <c:pt idx="161">
                  <c:v>8.9553148766032002</c:v>
                </c:pt>
                <c:pt idx="162">
                  <c:v>8.9570663369829191</c:v>
                </c:pt>
                <c:pt idx="163">
                  <c:v>8.9587491791446787</c:v>
                </c:pt>
                <c:pt idx="164">
                  <c:v>8.9603660886961105</c:v>
                </c:pt>
                <c:pt idx="165">
                  <c:v>8.9619196463668036</c:v>
                </c:pt>
                <c:pt idx="166">
                  <c:v>8.963412332083962</c:v>
                </c:pt>
                <c:pt idx="167">
                  <c:v>8.9648465288913908</c:v>
                </c:pt>
                <c:pt idx="168">
                  <c:v>8.9662245267177259</c:v>
                </c:pt>
                <c:pt idx="169">
                  <c:v>8.967548525999522</c:v>
                </c:pt>
                <c:pt idx="170">
                  <c:v>8.9688206411647027</c:v>
                </c:pt>
                <c:pt idx="171">
                  <c:v>8.9700429039816232</c:v>
                </c:pt>
                <c:pt idx="172">
                  <c:v>8.9712172667788206</c:v>
                </c:pt>
                <c:pt idx="173">
                  <c:v>8.9723456055403581</c:v>
                </c:pt>
                <c:pt idx="174">
                  <c:v>8.9734297228814874</c:v>
                </c:pt>
                <c:pt idx="175">
                  <c:v>8.9744713509091625</c:v>
                </c:pt>
                <c:pt idx="176">
                  <c:v>8.9754721539717952</c:v>
                </c:pt>
                <c:pt idx="177">
                  <c:v>8.9764337313024765</c:v>
                </c:pt>
                <c:pt idx="178">
                  <c:v>8.9773576195597364</c:v>
                </c:pt>
                <c:pt idx="179">
                  <c:v>8.9782452952697334</c:v>
                </c:pt>
                <c:pt idx="180">
                  <c:v>8.979098177173686</c:v>
                </c:pt>
                <c:pt idx="181">
                  <c:v>8.9799176284841362</c:v>
                </c:pt>
                <c:pt idx="182">
                  <c:v>8.9807049590535701</c:v>
                </c:pt>
                <c:pt idx="183">
                  <c:v>8.9814614274587612</c:v>
                </c:pt>
                <c:pt idx="184">
                  <c:v>8.9821882430040532</c:v>
                </c:pt>
                <c:pt idx="185">
                  <c:v>8.9828865676467284</c:v>
                </c:pt>
                <c:pt idx="186">
                  <c:v>8.9835575178474514</c:v>
                </c:pt>
                <c:pt idx="187">
                  <c:v>8.9842021663486786</c:v>
                </c:pt>
                <c:pt idx="188">
                  <c:v>8.9848215438838004</c:v>
                </c:pt>
                <c:pt idx="189">
                  <c:v>8.9854166408197216</c:v>
                </c:pt>
                <c:pt idx="190">
                  <c:v>8.9859884087354178</c:v>
                </c:pt>
                <c:pt idx="191">
                  <c:v>8.9865377619389726</c:v>
                </c:pt>
                <c:pt idx="192">
                  <c:v>8.9870655789254474</c:v>
                </c:pt>
                <c:pt idx="193">
                  <c:v>8.9875727037779107</c:v>
                </c:pt>
                <c:pt idx="194">
                  <c:v>8.9880599475137952</c:v>
                </c:pt>
                <c:pt idx="195">
                  <c:v>8.9885280893787254</c:v>
                </c:pt>
                <c:pt idx="196">
                  <c:v>8.9889778780898411</c:v>
                </c:pt>
                <c:pt idx="197">
                  <c:v>8.9894100330305839</c:v>
                </c:pt>
                <c:pt idx="198">
                  <c:v>8.9898252453988317</c:v>
                </c:pt>
                <c:pt idx="199">
                  <c:v>8.9902241793101858</c:v>
                </c:pt>
                <c:pt idx="200">
                  <c:v>8.9906074728581622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1666616"/>
        <c:axId val="388388904"/>
      </c:scatterChart>
      <c:valAx>
        <c:axId val="391666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Distance downstream, x (km)</a:t>
                </a:r>
              </a:p>
            </c:rich>
          </c:tx>
          <c:layout>
            <c:manualLayout>
              <c:xMode val="edge"/>
              <c:yMode val="edge"/>
              <c:x val="0.35947526395472607"/>
              <c:y val="0.923966906310624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8388904"/>
        <c:crosses val="autoZero"/>
        <c:crossBetween val="midCat"/>
      </c:valAx>
      <c:valAx>
        <c:axId val="388388904"/>
        <c:scaling>
          <c:orientation val="minMax"/>
          <c:max val="9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</a:t>
                </a:r>
                <a:r>
                  <a:rPr lang="en-US" baseline="-25000"/>
                  <a:t>2</a:t>
                </a:r>
                <a:r>
                  <a:rPr lang="en-US"/>
                  <a:t> concentration C (mg/l)</a:t>
                </a:r>
              </a:p>
            </c:rich>
          </c:tx>
          <c:layout>
            <c:manualLayout>
              <c:xMode val="edge"/>
              <c:yMode val="edge"/>
              <c:x val="1.3084187839240495E-2"/>
              <c:y val="0.242891703754422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1666616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388620</xdr:colOff>
      <xdr:row>0</xdr:row>
      <xdr:rowOff>0</xdr:rowOff>
    </xdr:from>
    <xdr:to>
      <xdr:col>12</xdr:col>
      <xdr:colOff>175260</xdr:colOff>
      <xdr:row>23</xdr:row>
      <xdr:rowOff>175260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32"/>
  <sheetViews>
    <sheetView tabSelected="1" workbookViewId="0">
      <selection activeCell="D3" sqref="D3"/>
    </sheetView>
  </sheetViews>
  <sheetFormatPr defaultRowHeight="14.4" x14ac:dyDescent="0.3"/>
  <cols>
    <col min="1" max="1" width="28.44140625" customWidth="1"/>
    <col min="6" max="6" width="11.21875" style="2" customWidth="1"/>
    <col min="7" max="7" width="14.21875" style="2" customWidth="1"/>
    <col min="8" max="8" width="20" style="2" customWidth="1"/>
    <col min="9" max="9" width="19.21875" style="2" bestFit="1" customWidth="1"/>
  </cols>
  <sheetData>
    <row r="4" spans="1:5" ht="15" thickBot="1" x14ac:dyDescent="0.35"/>
    <row r="5" spans="1:5" x14ac:dyDescent="0.3">
      <c r="A5" s="5"/>
      <c r="B5" s="6"/>
      <c r="C5" s="6"/>
      <c r="D5" s="6"/>
      <c r="E5" s="7"/>
    </row>
    <row r="6" spans="1:5" x14ac:dyDescent="0.3">
      <c r="A6" s="8"/>
      <c r="B6" s="9" t="s">
        <v>9</v>
      </c>
      <c r="C6" s="9"/>
      <c r="D6" s="9"/>
      <c r="E6" s="10"/>
    </row>
    <row r="7" spans="1:5" x14ac:dyDescent="0.3">
      <c r="A7" s="8"/>
      <c r="B7" s="9"/>
      <c r="C7" s="9"/>
      <c r="D7" s="9"/>
      <c r="E7" s="10"/>
    </row>
    <row r="8" spans="1:5" x14ac:dyDescent="0.3">
      <c r="A8" s="8"/>
      <c r="B8" s="11" t="s">
        <v>14</v>
      </c>
      <c r="C8" s="9"/>
      <c r="D8" s="9"/>
      <c r="E8" s="10"/>
    </row>
    <row r="9" spans="1:5" x14ac:dyDescent="0.3">
      <c r="A9" s="12"/>
      <c r="B9" s="9"/>
      <c r="C9" s="9"/>
      <c r="D9" s="9"/>
      <c r="E9" s="10"/>
    </row>
    <row r="10" spans="1:5" x14ac:dyDescent="0.3">
      <c r="A10" s="12" t="s">
        <v>15</v>
      </c>
      <c r="B10" s="11" t="s">
        <v>6</v>
      </c>
      <c r="C10" s="11">
        <v>0</v>
      </c>
      <c r="D10" s="9" t="s">
        <v>7</v>
      </c>
      <c r="E10" s="10"/>
    </row>
    <row r="11" spans="1:5" x14ac:dyDescent="0.3">
      <c r="A11" s="12"/>
      <c r="B11" s="11"/>
      <c r="C11" s="11"/>
      <c r="D11" s="9"/>
      <c r="E11" s="10"/>
    </row>
    <row r="12" spans="1:5" x14ac:dyDescent="0.3">
      <c r="A12" s="12" t="s">
        <v>16</v>
      </c>
      <c r="B12" s="11" t="s">
        <v>5</v>
      </c>
      <c r="C12" s="11">
        <v>35</v>
      </c>
      <c r="D12" s="9" t="s">
        <v>7</v>
      </c>
      <c r="E12" s="10"/>
    </row>
    <row r="13" spans="1:5" x14ac:dyDescent="0.3">
      <c r="A13" s="12"/>
      <c r="B13" s="11"/>
      <c r="C13" s="11"/>
      <c r="D13" s="9"/>
      <c r="E13" s="10"/>
    </row>
    <row r="14" spans="1:5" x14ac:dyDescent="0.3">
      <c r="A14" s="12" t="s">
        <v>18</v>
      </c>
      <c r="B14" s="11" t="s">
        <v>1</v>
      </c>
      <c r="C14" s="11">
        <v>0.4</v>
      </c>
      <c r="D14" s="9" t="s">
        <v>8</v>
      </c>
      <c r="E14" s="10"/>
    </row>
    <row r="15" spans="1:5" x14ac:dyDescent="0.3">
      <c r="A15" s="12" t="s">
        <v>17</v>
      </c>
      <c r="B15" s="11" t="s">
        <v>2</v>
      </c>
      <c r="C15" s="11">
        <v>0.9</v>
      </c>
      <c r="D15" s="9" t="s">
        <v>8</v>
      </c>
      <c r="E15" s="10"/>
    </row>
    <row r="16" spans="1:5" x14ac:dyDescent="0.3">
      <c r="A16" s="12"/>
      <c r="B16" s="9"/>
      <c r="C16" s="9"/>
      <c r="D16" s="9"/>
      <c r="E16" s="10"/>
    </row>
    <row r="17" spans="1:9" x14ac:dyDescent="0.3">
      <c r="A17" s="12" t="s">
        <v>23</v>
      </c>
      <c r="B17" s="11" t="s">
        <v>25</v>
      </c>
      <c r="C17" s="11">
        <v>70</v>
      </c>
      <c r="D17" s="9" t="s">
        <v>24</v>
      </c>
      <c r="E17" s="10"/>
    </row>
    <row r="18" spans="1:9" x14ac:dyDescent="0.3">
      <c r="A18" s="8"/>
      <c r="B18" s="9"/>
      <c r="C18" s="9"/>
      <c r="D18" s="9"/>
      <c r="E18" s="10"/>
    </row>
    <row r="19" spans="1:9" ht="15" thickBot="1" x14ac:dyDescent="0.35">
      <c r="A19" s="13"/>
      <c r="B19" s="14"/>
      <c r="C19" s="14"/>
      <c r="D19" s="14"/>
      <c r="E19" s="15"/>
    </row>
    <row r="29" spans="1:9" x14ac:dyDescent="0.3">
      <c r="G29" s="3" t="s">
        <v>21</v>
      </c>
      <c r="H29" s="3" t="s">
        <v>11</v>
      </c>
      <c r="I29" s="3" t="s">
        <v>12</v>
      </c>
    </row>
    <row r="30" spans="1:9" x14ac:dyDescent="0.3">
      <c r="F30" s="3" t="s">
        <v>19</v>
      </c>
      <c r="G30" s="3" t="s">
        <v>22</v>
      </c>
      <c r="H30" s="3" t="s">
        <v>10</v>
      </c>
      <c r="I30" s="3" t="s">
        <v>13</v>
      </c>
    </row>
    <row r="31" spans="1:9" x14ac:dyDescent="0.3">
      <c r="F31" s="1" t="s">
        <v>0</v>
      </c>
      <c r="G31" s="1" t="s">
        <v>20</v>
      </c>
      <c r="H31" s="1" t="s">
        <v>3</v>
      </c>
      <c r="I31" s="1" t="s">
        <v>4</v>
      </c>
    </row>
    <row r="32" spans="1:9" x14ac:dyDescent="0.3">
      <c r="F32" s="2">
        <v>0</v>
      </c>
      <c r="G32" s="2">
        <f>F32*$C$17</f>
        <v>0</v>
      </c>
      <c r="H32" s="2">
        <f>($C$14*$C$12/($C$15-$C$14))*((EXP(-$C$14*F32))-(EXP(-$C$15*F32))) + $C$10*EXP(-$C$15*F32)</f>
        <v>0</v>
      </c>
      <c r="I32" s="2">
        <f>9-H32</f>
        <v>9</v>
      </c>
    </row>
    <row r="33" spans="6:9" x14ac:dyDescent="0.3">
      <c r="F33" s="2">
        <v>0.1</v>
      </c>
      <c r="G33" s="2">
        <f>F33*$C$17</f>
        <v>7</v>
      </c>
      <c r="H33" s="4">
        <f>($C$14*$C$12/($C$15-$C$14))*((EXP(-$C$14*F33))-(EXP(-$C$15*F33))) + $C$10*EXP(-$C$15*F33)</f>
        <v>1.3120311086706598</v>
      </c>
      <c r="I33" s="4">
        <f>9-H33</f>
        <v>7.6879688913293407</v>
      </c>
    </row>
    <row r="34" spans="6:9" x14ac:dyDescent="0.3">
      <c r="F34" s="2">
        <v>0.2</v>
      </c>
      <c r="G34" s="2">
        <f>F34*$C$17</f>
        <v>14</v>
      </c>
      <c r="H34" s="4">
        <f>($C$14*$C$12/($C$15-$C$14))*((EXP(-$C$14*F34))-(EXP(-$C$15*F34))) + $C$10*EXP(-$C$15*F34)</f>
        <v>2.4596917793101851</v>
      </c>
      <c r="I34" s="4">
        <f t="shared" ref="I34:I96" si="0">9-H34</f>
        <v>6.5403082206898144</v>
      </c>
    </row>
    <row r="35" spans="6:9" x14ac:dyDescent="0.3">
      <c r="F35" s="2">
        <v>0.3</v>
      </c>
      <c r="G35" s="2">
        <f>F35*$C$17</f>
        <v>21</v>
      </c>
      <c r="H35" s="4">
        <f>($C$14*$C$12/($C$15-$C$14))*((EXP(-$C$14*F35))-(EXP(-$C$15*F35))) + $C$10*EXP(-$C$15*F35)</f>
        <v>3.4591463866485213</v>
      </c>
      <c r="I35" s="4">
        <f t="shared" si="0"/>
        <v>5.5408536133514783</v>
      </c>
    </row>
    <row r="36" spans="6:9" x14ac:dyDescent="0.3">
      <c r="F36" s="2">
        <v>0.4</v>
      </c>
      <c r="G36" s="2">
        <f>F36*$C$17</f>
        <v>28</v>
      </c>
      <c r="H36" s="4">
        <f>($C$14*$C$12/($C$15-$C$14))*((EXP(-$C$14*F36))-(EXP(-$C$15*F36))) + $C$10*EXP(-$C$15*F36)</f>
        <v>4.3250889610650489</v>
      </c>
      <c r="I36" s="4">
        <f t="shared" si="0"/>
        <v>4.6749110389349511</v>
      </c>
    </row>
    <row r="37" spans="6:9" x14ac:dyDescent="0.3">
      <c r="F37" s="2">
        <v>0.5</v>
      </c>
      <c r="G37" s="2">
        <f>F37*$C$17</f>
        <v>35</v>
      </c>
      <c r="H37" s="4">
        <f>($C$14*$C$12/($C$15-$C$14))*((EXP(-$C$14*F37))-(EXP(-$C$15*F37))) + $C$10*EXP(-$C$15*F37)</f>
        <v>5.0708728407738377</v>
      </c>
      <c r="I37" s="4">
        <f t="shared" si="0"/>
        <v>3.9291271592261623</v>
      </c>
    </row>
    <row r="38" spans="6:9" x14ac:dyDescent="0.3">
      <c r="F38" s="2">
        <v>0.6</v>
      </c>
      <c r="G38" s="2">
        <f>F38*$C$17</f>
        <v>42</v>
      </c>
      <c r="H38" s="4">
        <f>($C$14*$C$12/($C$15-$C$14))*((EXP(-$C$14*F38))-(EXP(-$C$15*F38))) + $C$10*EXP(-$C$15*F38)</f>
        <v>5.7086290433917872</v>
      </c>
      <c r="I38" s="4">
        <f t="shared" si="0"/>
        <v>3.2913709566082128</v>
      </c>
    </row>
    <row r="39" spans="6:9" x14ac:dyDescent="0.3">
      <c r="F39" s="2">
        <v>0.7</v>
      </c>
      <c r="G39" s="2">
        <f>F39*$C$17</f>
        <v>49</v>
      </c>
      <c r="H39" s="4">
        <f>($C$14*$C$12/($C$15-$C$14))*((EXP(-$C$14*F39))-(EXP(-$C$15*F39))) + $C$10*EXP(-$C$15*F39)</f>
        <v>6.249374332567192</v>
      </c>
      <c r="I39" s="4">
        <f t="shared" si="0"/>
        <v>2.750625667432808</v>
      </c>
    </row>
    <row r="40" spans="6:9" x14ac:dyDescent="0.3">
      <c r="F40" s="2">
        <v>0.8</v>
      </c>
      <c r="G40" s="2">
        <f>F40*$C$17</f>
        <v>56</v>
      </c>
      <c r="H40" s="4">
        <f>($C$14*$C$12/($C$15-$C$14))*((EXP(-$C$14*F40))-(EXP(-$C$15*F40))) + $C$10*EXP(-$C$15*F40)</f>
        <v>6.7031098711841377</v>
      </c>
      <c r="I40" s="4">
        <f t="shared" si="0"/>
        <v>2.2968901288158623</v>
      </c>
    </row>
    <row r="41" spans="6:9" x14ac:dyDescent="0.3">
      <c r="F41" s="2">
        <v>0.9</v>
      </c>
      <c r="G41" s="2">
        <f>F41*$C$17</f>
        <v>63</v>
      </c>
      <c r="H41" s="4">
        <f>($C$14*$C$12/($C$15-$C$14))*((EXP(-$C$14*F41))-(EXP(-$C$15*F41))) + $C$10*EXP(-$C$15*F41)</f>
        <v>7.0789112757465178</v>
      </c>
      <c r="I41" s="4">
        <f t="shared" si="0"/>
        <v>1.9210887242534822</v>
      </c>
    </row>
    <row r="42" spans="6:9" x14ac:dyDescent="0.3">
      <c r="F42" s="2">
        <v>1</v>
      </c>
      <c r="G42" s="2">
        <f>F42*$C$17</f>
        <v>70</v>
      </c>
      <c r="H42" s="4">
        <f>($C$14*$C$12/($C$15-$C$14))*((EXP(-$C$14*F42))-(EXP(-$C$15*F42))) + $C$10*EXP(-$C$15*F42)</f>
        <v>7.3850108162611257</v>
      </c>
      <c r="I42" s="4">
        <f t="shared" si="0"/>
        <v>1.6149891837388743</v>
      </c>
    </row>
    <row r="43" spans="6:9" x14ac:dyDescent="0.3">
      <c r="F43" s="2">
        <v>1.1000000000000001</v>
      </c>
      <c r="G43" s="2">
        <f>F43*$C$17</f>
        <v>77</v>
      </c>
      <c r="H43" s="4">
        <f>($C$14*$C$12/($C$15-$C$14))*((EXP(-$C$14*F43))-(EXP(-$C$15*F43))) + $C$10*EXP(-$C$15*F43)</f>
        <v>7.6288724417106781</v>
      </c>
      <c r="I43" s="4">
        <f t="shared" si="0"/>
        <v>1.3711275582893219</v>
      </c>
    </row>
    <row r="44" spans="6:9" x14ac:dyDescent="0.3">
      <c r="F44" s="2">
        <v>1.2</v>
      </c>
      <c r="G44" s="2">
        <f>F44*$C$17</f>
        <v>84</v>
      </c>
      <c r="H44" s="4">
        <f>($C$14*$C$12/($C$15-$C$14))*((EXP(-$C$14*F44))-(EXP(-$C$15*F44))) + $C$10*EXP(-$C$15*F44)</f>
        <v>7.8172602525136483</v>
      </c>
      <c r="I44" s="4">
        <f t="shared" si="0"/>
        <v>1.1827397474863517</v>
      </c>
    </row>
    <row r="45" spans="6:9" x14ac:dyDescent="0.3">
      <c r="F45" s="2">
        <v>1.3</v>
      </c>
      <c r="G45" s="2">
        <f>F45*$C$17</f>
        <v>91</v>
      </c>
      <c r="H45" s="4">
        <f>($C$14*$C$12/($C$15-$C$14))*((EXP(-$C$14*F45))-(EXP(-$C$15*F45))) + $C$10*EXP(-$C$15*F45)</f>
        <v>7.9563009877318631</v>
      </c>
      <c r="I45" s="4">
        <f t="shared" si="0"/>
        <v>1.0436990122681369</v>
      </c>
    </row>
    <row r="46" spans="6:9" x14ac:dyDescent="0.3">
      <c r="F46" s="2">
        <v>1.4</v>
      </c>
      <c r="G46" s="2">
        <f>F46*$C$17</f>
        <v>98</v>
      </c>
      <c r="H46" s="4">
        <f>($C$14*$C$12/($C$15-$C$14))*((EXP(-$C$14*F46))-(EXP(-$C$15*F46))) + $C$10*EXP(-$C$15*F46)</f>
        <v>8.051541045773245</v>
      </c>
      <c r="I46" s="4">
        <f t="shared" si="0"/>
        <v>0.94845895422675497</v>
      </c>
    </row>
    <row r="47" spans="6:9" x14ac:dyDescent="0.3">
      <c r="F47" s="2">
        <v>1.5</v>
      </c>
      <c r="G47" s="2">
        <f>F47*$C$17</f>
        <v>105</v>
      </c>
      <c r="H47" s="4">
        <f>($C$14*$C$12/($C$15-$C$14))*((EXP(-$C$14*F47))-(EXP(-$C$15*F47))) + $C$10*EXP(-$C$15*F47)</f>
        <v>8.1079985125477769</v>
      </c>
      <c r="I47" s="4">
        <f t="shared" si="0"/>
        <v>0.89200148745222307</v>
      </c>
    </row>
    <row r="48" spans="6:9" x14ac:dyDescent="0.3">
      <c r="F48" s="2">
        <v>1.6</v>
      </c>
      <c r="G48" s="2">
        <f>F48*$C$17</f>
        <v>112</v>
      </c>
      <c r="H48" s="4">
        <f>($C$14*$C$12/($C$15-$C$14))*((EXP(-$C$14*F48))-(EXP(-$C$15*F48))) + $C$10*EXP(-$C$15*F48)</f>
        <v>8.1302106301059531</v>
      </c>
      <c r="I48" s="4">
        <f t="shared" si="0"/>
        <v>0.86978936989404687</v>
      </c>
    </row>
    <row r="49" spans="6:9" x14ac:dyDescent="0.3">
      <c r="F49" s="2">
        <v>1.7</v>
      </c>
      <c r="G49" s="2">
        <f>F49*$C$17</f>
        <v>119</v>
      </c>
      <c r="H49" s="4">
        <f>($C$14*$C$12/($C$15-$C$14))*((EXP(-$C$14*F49))-(EXP(-$C$15*F49))) + $C$10*EXP(-$C$15*F49)</f>
        <v>8.1222771013883097</v>
      </c>
      <c r="I49" s="4">
        <f t="shared" si="0"/>
        <v>0.87772289861169028</v>
      </c>
    </row>
    <row r="50" spans="6:9" x14ac:dyDescent="0.3">
      <c r="F50" s="2">
        <v>1.8</v>
      </c>
      <c r="G50" s="2">
        <f>F50*$C$17</f>
        <v>126</v>
      </c>
      <c r="H50" s="4">
        <f>($C$14*$C$12/($C$15-$C$14))*((EXP(-$C$14*F50))-(EXP(-$C$15*F50))) + $C$10*EXP(-$C$15*F50)</f>
        <v>8.087899592537994</v>
      </c>
      <c r="I50" s="4">
        <f t="shared" si="0"/>
        <v>0.91210040746200605</v>
      </c>
    </row>
    <row r="51" spans="6:9" x14ac:dyDescent="0.3">
      <c r="F51" s="2">
        <v>1.9</v>
      </c>
      <c r="G51" s="2">
        <f>F51*$C$17</f>
        <v>133</v>
      </c>
      <c r="H51" s="4">
        <f>($C$14*$C$12/($C$15-$C$14))*((EXP(-$C$14*F51))-(EXP(-$C$15*F51))) + $C$10*EXP(-$C$15*F51)</f>
        <v>8.0304177629980398</v>
      </c>
      <c r="I51" s="4">
        <f t="shared" si="0"/>
        <v>0.96958223700196022</v>
      </c>
    </row>
    <row r="52" spans="6:9" x14ac:dyDescent="0.3">
      <c r="F52" s="2">
        <v>2</v>
      </c>
      <c r="G52" s="2">
        <f>F52*$C$17</f>
        <v>140</v>
      </c>
      <c r="H52" s="4">
        <f>($C$14*$C$12/($C$15-$C$14))*((EXP(-$C$14*F52))-(EXP(-$C$15*F52))) + $C$10*EXP(-$C$15*F52)</f>
        <v>7.9528421250777797</v>
      </c>
      <c r="I52" s="4">
        <f t="shared" si="0"/>
        <v>1.0471578749222203</v>
      </c>
    </row>
    <row r="53" spans="6:9" x14ac:dyDescent="0.3">
      <c r="F53" s="2">
        <v>2.1</v>
      </c>
      <c r="G53" s="2">
        <f>F53*$C$17</f>
        <v>147</v>
      </c>
      <c r="H53" s="4">
        <f>($C$14*$C$12/($C$15-$C$14))*((EXP(-$C$14*F53))-(EXP(-$C$15*F53))) + $C$10*EXP(-$C$15*F53)</f>
        <v>7.8578840085958479</v>
      </c>
      <c r="I53" s="4">
        <f t="shared" si="0"/>
        <v>1.1421159914041521</v>
      </c>
    </row>
    <row r="54" spans="6:9" x14ac:dyDescent="0.3">
      <c r="F54" s="2">
        <v>2.2000000000000002</v>
      </c>
      <c r="G54" s="2">
        <f>F54*$C$17</f>
        <v>154</v>
      </c>
      <c r="H54" s="4">
        <f>($C$14*$C$12/($C$15-$C$14))*((EXP(-$C$14*F54))-(EXP(-$C$15*F54))) + $C$10*EXP(-$C$15*F54)</f>
        <v>7.7479828823792776</v>
      </c>
      <c r="I54" s="4">
        <f t="shared" si="0"/>
        <v>1.2520171176207224</v>
      </c>
    </row>
    <row r="55" spans="6:9" x14ac:dyDescent="0.3">
      <c r="F55" s="2">
        <v>2.2999999999999998</v>
      </c>
      <c r="G55" s="2">
        <f>F55*$C$17</f>
        <v>161</v>
      </c>
      <c r="H55" s="4">
        <f>($C$14*$C$12/($C$15-$C$14))*((EXP(-$C$14*F55))-(EXP(-$C$15*F55))) + $C$10*EXP(-$C$15*F55)</f>
        <v>7.6253312626253109</v>
      </c>
      <c r="I55" s="4">
        <f t="shared" si="0"/>
        <v>1.3746687373746891</v>
      </c>
    </row>
    <row r="56" spans="6:9" x14ac:dyDescent="0.3">
      <c r="F56" s="2">
        <v>2.4</v>
      </c>
      <c r="G56" s="2">
        <f>F56*$C$17</f>
        <v>168</v>
      </c>
      <c r="H56" s="4">
        <f>($C$14*$C$12/($C$15-$C$14))*((EXP(-$C$14*F56))-(EXP(-$C$15*F56))) + $C$10*EXP(-$C$15*F56)</f>
        <v>7.4918974182373868</v>
      </c>
      <c r="I56" s="4">
        <f t="shared" si="0"/>
        <v>1.5081025817626132</v>
      </c>
    </row>
    <row r="57" spans="6:9" x14ac:dyDescent="0.3">
      <c r="F57" s="2">
        <v>2.5</v>
      </c>
      <c r="G57" s="2">
        <f>F57*$C$17</f>
        <v>175</v>
      </c>
      <c r="H57" s="4">
        <f>($C$14*$C$12/($C$15-$C$14))*((EXP(-$C$14*F57))-(EXP(-$C$15*F57))) + $C$10*EXP(-$C$15*F57)</f>
        <v>7.3494460650681841</v>
      </c>
      <c r="I57" s="4">
        <f t="shared" si="0"/>
        <v>1.6505539349318159</v>
      </c>
    </row>
    <row r="58" spans="6:9" x14ac:dyDescent="0.3">
      <c r="F58" s="2">
        <v>2.6</v>
      </c>
      <c r="G58" s="2">
        <f>F58*$C$17</f>
        <v>182</v>
      </c>
      <c r="H58" s="4">
        <f>($C$14*$C$12/($C$15-$C$14))*((EXP(-$C$14*F58))-(EXP(-$C$15*F58))) + $C$10*EXP(-$C$15*F58)</f>
        <v>7.1995572243920405</v>
      </c>
      <c r="I58" s="4">
        <f t="shared" si="0"/>
        <v>1.8004427756079595</v>
      </c>
    </row>
    <row r="59" spans="6:9" x14ac:dyDescent="0.3">
      <c r="F59" s="2">
        <v>2.7</v>
      </c>
      <c r="G59" s="2">
        <f>F59*$C$17</f>
        <v>189</v>
      </c>
      <c r="H59" s="4">
        <f>($C$14*$C$12/($C$15-$C$14))*((EXP(-$C$14*F59))-(EXP(-$C$15*F59))) + $C$10*EXP(-$C$15*F59)</f>
        <v>7.0436434057518635</v>
      </c>
      <c r="I59" s="4">
        <f t="shared" si="0"/>
        <v>1.9563565942481365</v>
      </c>
    </row>
    <row r="60" spans="6:9" x14ac:dyDescent="0.3">
      <c r="F60" s="2">
        <v>2.8</v>
      </c>
      <c r="G60" s="2">
        <f>F60*$C$17</f>
        <v>196</v>
      </c>
      <c r="H60" s="4">
        <f>($C$14*$C$12/($C$15-$C$14))*((EXP(-$C$14*F60))-(EXP(-$C$15*F60))) + $C$10*EXP(-$C$15*F60)</f>
        <v>6.8829652604581977</v>
      </c>
      <c r="I60" s="4">
        <f t="shared" si="0"/>
        <v>2.1170347395418023</v>
      </c>
    </row>
    <row r="61" spans="6:9" x14ac:dyDescent="0.3">
      <c r="F61" s="2">
        <v>2.9</v>
      </c>
      <c r="G61" s="2">
        <f>F61*$C$17</f>
        <v>203</v>
      </c>
      <c r="H61" s="4">
        <f>($C$14*$C$12/($C$15-$C$14))*((EXP(-$C$14*F61))-(EXP(-$C$15*F61))) + $C$10*EXP(-$C$15*F61)</f>
        <v>6.7186458393473503</v>
      </c>
      <c r="I61" s="4">
        <f t="shared" si="0"/>
        <v>2.2813541606526497</v>
      </c>
    </row>
    <row r="62" spans="6:9" x14ac:dyDescent="0.3">
      <c r="F62" s="2">
        <v>3</v>
      </c>
      <c r="G62" s="2">
        <f>F62*$C$17</f>
        <v>210</v>
      </c>
      <c r="H62" s="4">
        <f>($C$14*$C$12/($C$15-$C$14))*((EXP(-$C$14*F62))-(EXP(-$C$15*F62))) + $C$10*EXP(-$C$15*F62)</f>
        <v>6.5516835768286636</v>
      </c>
      <c r="I62" s="4">
        <f t="shared" si="0"/>
        <v>2.4483164231713364</v>
      </c>
    </row>
    <row r="63" spans="6:9" x14ac:dyDescent="0.3">
      <c r="F63" s="2">
        <v>3.1</v>
      </c>
      <c r="G63" s="2">
        <f>F63*$C$17</f>
        <v>217</v>
      </c>
      <c r="H63" s="4">
        <f>($C$14*$C$12/($C$15-$C$14))*((EXP(-$C$14*F63))-(EXP(-$C$15*F63))) + $C$10*EXP(-$C$15*F63)</f>
        <v>6.3829641126734122</v>
      </c>
      <c r="I63" s="4">
        <f t="shared" si="0"/>
        <v>2.6170358873265878</v>
      </c>
    </row>
    <row r="64" spans="6:9" x14ac:dyDescent="0.3">
      <c r="F64" s="2">
        <v>3.2</v>
      </c>
      <c r="G64" s="2">
        <f>F64*$C$17</f>
        <v>224</v>
      </c>
      <c r="H64" s="4">
        <f>($C$14*$C$12/($C$15-$C$14))*((EXP(-$C$14*F64))-(EXP(-$C$15*F64))) + $C$10*EXP(-$C$15*F64)</f>
        <v>6.2132710533336901</v>
      </c>
      <c r="I64" s="4">
        <f t="shared" si="0"/>
        <v>2.7867289466663099</v>
      </c>
    </row>
    <row r="65" spans="6:9" x14ac:dyDescent="0.3">
      <c r="F65" s="2">
        <v>3.3</v>
      </c>
      <c r="G65" s="2">
        <f>F65*$C$17</f>
        <v>231</v>
      </c>
      <c r="H65" s="4">
        <f>($C$14*$C$12/($C$15-$C$14))*((EXP(-$C$14*F65))-(EXP(-$C$15*F65))) + $C$10*EXP(-$C$15*F65)</f>
        <v>6.0432957657500737</v>
      </c>
      <c r="I65" s="4">
        <f t="shared" si="0"/>
        <v>2.9567042342499263</v>
      </c>
    </row>
    <row r="66" spans="6:9" x14ac:dyDescent="0.3">
      <c r="F66" s="2">
        <v>3.4</v>
      </c>
      <c r="G66" s="2">
        <f>F66*$C$17</f>
        <v>238</v>
      </c>
      <c r="H66" s="4">
        <f>($C$14*$C$12/($C$15-$C$14))*((EXP(-$C$14*F66))-(EXP(-$C$15*F66))) + $C$10*EXP(-$C$15*F66)</f>
        <v>5.873646288539887</v>
      </c>
      <c r="I66" s="4">
        <f t="shared" si="0"/>
        <v>3.126353711460113</v>
      </c>
    </row>
    <row r="67" spans="6:9" x14ac:dyDescent="0.3">
      <c r="F67" s="2">
        <v>3.5</v>
      </c>
      <c r="G67" s="2">
        <f>F67*$C$17</f>
        <v>245</v>
      </c>
      <c r="H67" s="4">
        <f>($C$14*$C$12/($C$15-$C$14))*((EXP(-$C$14*F67))-(EXP(-$C$15*F67))) + $C$10*EXP(-$C$15*F67)</f>
        <v>5.7048554380878551</v>
      </c>
      <c r="I67" s="4">
        <f t="shared" si="0"/>
        <v>3.2951445619121449</v>
      </c>
    </row>
    <row r="68" spans="6:9" x14ac:dyDescent="0.3">
      <c r="F68" s="2">
        <v>3.6</v>
      </c>
      <c r="G68" s="2">
        <f>F68*$C$17</f>
        <v>252</v>
      </c>
      <c r="H68" s="4">
        <f>($C$14*$C$12/($C$15-$C$14))*((EXP(-$C$14*F68))-(EXP(-$C$15*F68))) + $C$10*EXP(-$C$15*F68)</f>
        <v>5.5373881803277696</v>
      </c>
      <c r="I68" s="4">
        <f t="shared" si="0"/>
        <v>3.4626118196722304</v>
      </c>
    </row>
    <row r="69" spans="6:9" x14ac:dyDescent="0.3">
      <c r="F69" s="2">
        <v>3.7</v>
      </c>
      <c r="G69" s="2">
        <f>F69*$C$17</f>
        <v>259</v>
      </c>
      <c r="H69" s="4">
        <f>($C$14*$C$12/($C$15-$C$14))*((EXP(-$C$14*F69))-(EXP(-$C$15*F69))) + $C$10*EXP(-$C$15*F69)</f>
        <v>5.3716483328524074</v>
      </c>
      <c r="I69" s="4">
        <f t="shared" si="0"/>
        <v>3.6283516671475926</v>
      </c>
    </row>
    <row r="70" spans="6:9" x14ac:dyDescent="0.3">
      <c r="F70" s="2">
        <v>3.8</v>
      </c>
      <c r="G70" s="2">
        <f>F70*$C$17</f>
        <v>266</v>
      </c>
      <c r="H70" s="4">
        <f>($C$14*$C$12/($C$15-$C$14))*((EXP(-$C$14*F70))-(EXP(-$C$15*F70))) + $C$10*EXP(-$C$15*F70)</f>
        <v>5.2079846563694581</v>
      </c>
      <c r="I70" s="4">
        <f t="shared" si="0"/>
        <v>3.7920153436305419</v>
      </c>
    </row>
    <row r="71" spans="6:9" x14ac:dyDescent="0.3">
      <c r="F71" s="2">
        <v>3.9</v>
      </c>
      <c r="G71" s="2">
        <f>F71*$C$17</f>
        <v>273</v>
      </c>
      <c r="H71" s="4">
        <f>($C$14*$C$12/($C$15-$C$14))*((EXP(-$C$14*F71))-(EXP(-$C$15*F71))) + $C$10*EXP(-$C$15*F71)</f>
        <v>5.046696389387475</v>
      </c>
      <c r="I71" s="4">
        <f t="shared" si="0"/>
        <v>3.953303610612525</v>
      </c>
    </row>
    <row r="72" spans="6:9" x14ac:dyDescent="0.3">
      <c r="F72" s="2">
        <v>4</v>
      </c>
      <c r="G72" s="2">
        <f>F72*$C$17</f>
        <v>280</v>
      </c>
      <c r="H72" s="4">
        <f>($C$14*$C$12/($C$15-$C$14))*((EXP(-$C$14*F72))-(EXP(-$C$15*F72))) + $C$10*EXP(-$C$15*F72)</f>
        <v>4.8880382753261591</v>
      </c>
      <c r="I72" s="4">
        <f t="shared" si="0"/>
        <v>4.1119617246738409</v>
      </c>
    </row>
    <row r="73" spans="6:9" x14ac:dyDescent="0.3">
      <c r="F73" s="2">
        <v>4.0999999999999996</v>
      </c>
      <c r="G73" s="2">
        <f>F73*$C$17</f>
        <v>287</v>
      </c>
      <c r="H73" s="4">
        <f>($C$14*$C$12/($C$15-$C$14))*((EXP(-$C$14*F73))-(EXP(-$C$15*F73))) + $C$10*EXP(-$C$15*F73)</f>
        <v>4.7322251269612412</v>
      </c>
      <c r="I73" s="4">
        <f t="shared" si="0"/>
        <v>4.2677748730387588</v>
      </c>
    </row>
    <row r="74" spans="6:9" x14ac:dyDescent="0.3">
      <c r="F74" s="2">
        <v>4.2</v>
      </c>
      <c r="G74" s="2">
        <f>F74*$C$17</f>
        <v>294</v>
      </c>
      <c r="H74" s="4">
        <f>($C$14*$C$12/($C$15-$C$14))*((EXP(-$C$14*F74))-(EXP(-$C$15*F74))) + $C$10*EXP(-$C$15*F74)</f>
        <v>4.5794359692008753</v>
      </c>
      <c r="I74" s="4">
        <f t="shared" si="0"/>
        <v>4.4205640307991247</v>
      </c>
    </row>
    <row r="75" spans="6:9" x14ac:dyDescent="0.3">
      <c r="F75" s="2">
        <v>4.3</v>
      </c>
      <c r="G75" s="2">
        <f>F75*$C$17</f>
        <v>301</v>
      </c>
      <c r="H75" s="4">
        <f>($C$14*$C$12/($C$15-$C$14))*((EXP(-$C$14*F75))-(EXP(-$C$15*F75))) + $C$10*EXP(-$C$15*F75)</f>
        <v>4.4298177976157982</v>
      </c>
      <c r="I75" s="4">
        <f t="shared" si="0"/>
        <v>4.5701822023842018</v>
      </c>
    </row>
    <row r="76" spans="6:9" x14ac:dyDescent="0.3">
      <c r="F76" s="2">
        <v>4.4000000000000004</v>
      </c>
      <c r="G76" s="2">
        <f>F76*$C$17</f>
        <v>308</v>
      </c>
      <c r="H76" s="4">
        <f>($C$14*$C$12/($C$15-$C$14))*((EXP(-$C$14*F76))-(EXP(-$C$15*F76))) + $C$10*EXP(-$C$15*F76)</f>
        <v>4.2834889868802879</v>
      </c>
      <c r="I76" s="4">
        <f t="shared" si="0"/>
        <v>4.7165110131197121</v>
      </c>
    </row>
    <row r="77" spans="6:9" x14ac:dyDescent="0.3">
      <c r="F77" s="2">
        <v>4.5</v>
      </c>
      <c r="G77" s="2">
        <f>F77*$C$17</f>
        <v>315</v>
      </c>
      <c r="H77" s="4">
        <f>($C$14*$C$12/($C$15-$C$14))*((EXP(-$C$14*F77))-(EXP(-$C$15*F77))) + $C$10*EXP(-$C$15*F77)</f>
        <v>4.140542380298605</v>
      </c>
      <c r="I77" s="4">
        <f t="shared" si="0"/>
        <v>4.859457619701395</v>
      </c>
    </row>
    <row r="78" spans="6:9" x14ac:dyDescent="0.3">
      <c r="F78" s="2">
        <v>4.5999999999999996</v>
      </c>
      <c r="G78" s="2">
        <f>F78*$C$17</f>
        <v>322</v>
      </c>
      <c r="H78" s="4">
        <f>($C$14*$C$12/($C$15-$C$14))*((EXP(-$C$14*F78))-(EXP(-$C$15*F78))) + $C$10*EXP(-$C$15*F78)</f>
        <v>4.001048088867452</v>
      </c>
      <c r="I78" s="4">
        <f t="shared" si="0"/>
        <v>4.998951911132548</v>
      </c>
    </row>
    <row r="79" spans="6:9" x14ac:dyDescent="0.3">
      <c r="F79" s="2">
        <v>4.7</v>
      </c>
      <c r="G79" s="2">
        <f>F79*$C$17</f>
        <v>329</v>
      </c>
      <c r="H79" s="4">
        <f>($C$14*$C$12/($C$15-$C$14))*((EXP(-$C$14*F79))-(EXP(-$C$15*F79))) + $C$10*EXP(-$C$15*F79)</f>
        <v>3.865056025837097</v>
      </c>
      <c r="I79" s="4">
        <f t="shared" si="0"/>
        <v>5.134943974162903</v>
      </c>
    </row>
    <row r="80" spans="6:9" x14ac:dyDescent="0.3">
      <c r="F80" s="2">
        <v>4.8</v>
      </c>
      <c r="G80" s="2">
        <f>F80*$C$17</f>
        <v>336</v>
      </c>
      <c r="H80" s="4">
        <f>($C$14*$C$12/($C$15-$C$14))*((EXP(-$C$14*F80))-(EXP(-$C$15*F80))) + $C$10*EXP(-$C$15*F80)</f>
        <v>3.7325982004613789</v>
      </c>
      <c r="I80" s="4">
        <f t="shared" si="0"/>
        <v>5.2674017995386215</v>
      </c>
    </row>
    <row r="81" spans="6:9" x14ac:dyDescent="0.3">
      <c r="F81" s="2">
        <v>4.9000000000000004</v>
      </c>
      <c r="G81" s="2">
        <f>F81*$C$17</f>
        <v>343</v>
      </c>
      <c r="H81" s="4">
        <f>($C$14*$C$12/($C$15-$C$14))*((EXP(-$C$14*F81))-(EXP(-$C$15*F81))) + $C$10*EXP(-$C$15*F81)</f>
        <v>3.6036907925516406</v>
      </c>
      <c r="I81" s="4">
        <f t="shared" si="0"/>
        <v>5.3963092074483594</v>
      </c>
    </row>
    <row r="82" spans="6:9" x14ac:dyDescent="0.3">
      <c r="F82" s="2">
        <v>5</v>
      </c>
      <c r="G82" s="2">
        <f>F82*$C$17</f>
        <v>350</v>
      </c>
      <c r="H82" s="4">
        <f>($C$14*$C$12/($C$15-$C$14))*((EXP(-$C$14*F82))-(EXP(-$C$15*F82))) + $C$10*EXP(-$C$15*F82)</f>
        <v>3.4783360275543709</v>
      </c>
      <c r="I82" s="4">
        <f t="shared" si="0"/>
        <v>5.5216639724456291</v>
      </c>
    </row>
    <row r="83" spans="6:9" x14ac:dyDescent="0.3">
      <c r="F83" s="2">
        <v>5.0999999999999996</v>
      </c>
      <c r="G83" s="2">
        <f>F83*$C$17</f>
        <v>357</v>
      </c>
      <c r="H83" s="4">
        <f>($C$14*$C$12/($C$15-$C$14))*((EXP(-$C$14*F83))-(EXP(-$C$15*F83))) + $C$10*EXP(-$C$15*F83)</f>
        <v>3.3565238701415718</v>
      </c>
      <c r="I83" s="4">
        <f t="shared" si="0"/>
        <v>5.6434761298584277</v>
      </c>
    </row>
    <row r="84" spans="6:9" x14ac:dyDescent="0.3">
      <c r="F84" s="2">
        <v>5.2</v>
      </c>
      <c r="G84" s="2">
        <f>F84*$C$17</f>
        <v>364</v>
      </c>
      <c r="H84" s="4">
        <f>($C$14*$C$12/($C$15-$C$14))*((EXP(-$C$14*F84))-(EXP(-$C$15*F84))) + $C$10*EXP(-$C$15*F84)</f>
        <v>3.238233552722495</v>
      </c>
      <c r="I84" s="4">
        <f t="shared" si="0"/>
        <v>5.7617664472775054</v>
      </c>
    </row>
    <row r="85" spans="6:9" x14ac:dyDescent="0.3">
      <c r="F85" s="2">
        <v>5.3</v>
      </c>
      <c r="G85" s="2">
        <f>F85*$C$17</f>
        <v>371</v>
      </c>
      <c r="H85" s="4">
        <f>($C$14*$C$12/($C$15-$C$14))*((EXP(-$C$14*F85))-(EXP(-$C$15*F85))) + $C$10*EXP(-$C$15*F85)</f>
        <v>3.1234349538420969</v>
      </c>
      <c r="I85" s="4">
        <f t="shared" si="0"/>
        <v>5.8765650461579035</v>
      </c>
    </row>
    <row r="86" spans="6:9" x14ac:dyDescent="0.3">
      <c r="F86" s="2">
        <v>5.4</v>
      </c>
      <c r="G86" s="2">
        <f>F86*$C$17</f>
        <v>378</v>
      </c>
      <c r="H86" s="4">
        <f>($C$14*$C$12/($C$15-$C$14))*((EXP(-$C$14*F86))-(EXP(-$C$15*F86))) + $C$10*EXP(-$C$15*F86)</f>
        <v>3.0120898401139229</v>
      </c>
      <c r="I86" s="4">
        <f t="shared" si="0"/>
        <v>5.9879101598860771</v>
      </c>
    </row>
    <row r="87" spans="6:9" x14ac:dyDescent="0.3">
      <c r="F87" s="2">
        <v>5.5</v>
      </c>
      <c r="G87" s="2">
        <f>F87*$C$17</f>
        <v>385</v>
      </c>
      <c r="H87" s="4">
        <f>($C$14*$C$12/($C$15-$C$14))*((EXP(-$C$14*F87))-(EXP(-$C$15*F87))) + $C$10*EXP(-$C$15*F87)</f>
        <v>2.9041529841318892</v>
      </c>
      <c r="I87" s="4">
        <f t="shared" si="0"/>
        <v>6.0958470158681113</v>
      </c>
    </row>
    <row r="88" spans="6:9" x14ac:dyDescent="0.3">
      <c r="F88" s="2">
        <v>5.6</v>
      </c>
      <c r="G88" s="2">
        <f>F88*$C$17</f>
        <v>392</v>
      </c>
      <c r="H88" s="4">
        <f>($C$14*$C$12/($C$15-$C$14))*((EXP(-$C$14*F88))-(EXP(-$C$15*F88))) + $C$10*EXP(-$C$15*F88)</f>
        <v>2.7995731697069761</v>
      </c>
      <c r="I88" s="4">
        <f t="shared" si="0"/>
        <v>6.2004268302930239</v>
      </c>
    </row>
    <row r="89" spans="6:9" x14ac:dyDescent="0.3">
      <c r="F89" s="2">
        <v>5.7</v>
      </c>
      <c r="G89" s="2">
        <f>F89*$C$17</f>
        <v>399</v>
      </c>
      <c r="H89" s="4">
        <f>($C$14*$C$12/($C$15-$C$14))*((EXP(-$C$14*F89))-(EXP(-$C$15*F89))) + $C$10*EXP(-$C$15*F89)</f>
        <v>2.6982940947719563</v>
      </c>
      <c r="I89" s="4">
        <f t="shared" si="0"/>
        <v>6.3017059052280437</v>
      </c>
    </row>
    <row r="90" spans="6:9" x14ac:dyDescent="0.3">
      <c r="F90" s="2">
        <v>5.8</v>
      </c>
      <c r="G90" s="2">
        <f>F90*$C$17</f>
        <v>406</v>
      </c>
      <c r="H90" s="4">
        <f>($C$14*$C$12/($C$15-$C$14))*((EXP(-$C$14*F90))-(EXP(-$C$15*F90))) + $C$10*EXP(-$C$15*F90)</f>
        <v>2.6002551813817765</v>
      </c>
      <c r="I90" s="4">
        <f t="shared" si="0"/>
        <v>6.399744818618224</v>
      </c>
    </row>
    <row r="91" spans="6:9" x14ac:dyDescent="0.3">
      <c r="F91" s="2">
        <v>5.9</v>
      </c>
      <c r="G91" s="2">
        <f>F91*$C$17</f>
        <v>413</v>
      </c>
      <c r="H91" s="4">
        <f>($C$14*$C$12/($C$15-$C$14))*((EXP(-$C$14*F91))-(EXP(-$C$15*F91))) + $C$10*EXP(-$C$15*F91)</f>
        <v>2.5053923014014297</v>
      </c>
      <c r="I91" s="4">
        <f t="shared" si="0"/>
        <v>6.4946076985985703</v>
      </c>
    </row>
    <row r="92" spans="6:9" x14ac:dyDescent="0.3">
      <c r="F92" s="2">
        <v>6</v>
      </c>
      <c r="G92" s="2">
        <f>F92*$C$17</f>
        <v>420</v>
      </c>
      <c r="H92" s="4">
        <f>($C$14*$C$12/($C$15-$C$14))*((EXP(-$C$14*F92))-(EXP(-$C$15*F92))) + $C$10*EXP(-$C$15*F92)</f>
        <v>2.4136384257103947</v>
      </c>
      <c r="I92" s="4">
        <f t="shared" si="0"/>
        <v>6.5863615742896053</v>
      </c>
    </row>
    <row r="93" spans="6:9" x14ac:dyDescent="0.3">
      <c r="F93" s="2">
        <v>6.1</v>
      </c>
      <c r="G93" s="2">
        <f>F93*$C$17</f>
        <v>427</v>
      </c>
      <c r="H93" s="4">
        <f>($C$14*$C$12/($C$15-$C$14))*((EXP(-$C$14*F93))-(EXP(-$C$15*F93))) + $C$10*EXP(-$C$15*F93)</f>
        <v>2.3249242040563241</v>
      </c>
      <c r="I93" s="4">
        <f t="shared" si="0"/>
        <v>6.6750757959436759</v>
      </c>
    </row>
    <row r="94" spans="6:9" x14ac:dyDescent="0.3">
      <c r="F94" s="2">
        <v>6.2</v>
      </c>
      <c r="G94" s="2">
        <f>F94*$C$17</f>
        <v>434</v>
      </c>
      <c r="H94" s="4">
        <f>($C$14*$C$12/($C$15-$C$14))*((EXP(-$C$14*F94))-(EXP(-$C$15*F94))) + $C$10*EXP(-$C$15*F94)</f>
        <v>2.239178482055304</v>
      </c>
      <c r="I94" s="4">
        <f t="shared" si="0"/>
        <v>6.760821517944696</v>
      </c>
    </row>
    <row r="95" spans="6:9" x14ac:dyDescent="0.3">
      <c r="F95" s="2">
        <v>6.3</v>
      </c>
      <c r="G95" s="2">
        <f>F95*$C$17</f>
        <v>441</v>
      </c>
      <c r="H95" s="4">
        <f>($C$14*$C$12/($C$15-$C$14))*((EXP(-$C$14*F95))-(EXP(-$C$15*F95))) + $C$10*EXP(-$C$15*F95)</f>
        <v>2.1563287612560211</v>
      </c>
      <c r="I95" s="4">
        <f t="shared" si="0"/>
        <v>6.8436712387439789</v>
      </c>
    </row>
    <row r="96" spans="6:9" x14ac:dyDescent="0.3">
      <c r="F96" s="2">
        <v>6.4</v>
      </c>
      <c r="G96" s="2">
        <f>F96*$C$17</f>
        <v>448</v>
      </c>
      <c r="H96" s="4">
        <f>($C$14*$C$12/($C$15-$C$14))*((EXP(-$C$14*F96))-(EXP(-$C$15*F96))) + $C$10*EXP(-$C$15*F96)</f>
        <v>2.0763016076559477</v>
      </c>
      <c r="I96" s="4">
        <f t="shared" si="0"/>
        <v>6.9236983923440523</v>
      </c>
    </row>
    <row r="97" spans="6:9" x14ac:dyDescent="0.3">
      <c r="F97" s="2">
        <v>6.5</v>
      </c>
      <c r="G97" s="2">
        <f>F97*$C$17</f>
        <v>455</v>
      </c>
      <c r="H97" s="4">
        <f>($C$14*$C$12/($C$15-$C$14))*((EXP(-$C$14*F97))-(EXP(-$C$15*F97))) + $C$10*EXP(-$C$15*F97)</f>
        <v>1.9990230135748779</v>
      </c>
      <c r="I97" s="4">
        <f t="shared" ref="I97:I117" si="1">9-H97</f>
        <v>7.0009769864251226</v>
      </c>
    </row>
    <row r="98" spans="6:9" x14ac:dyDescent="0.3">
      <c r="F98" s="2">
        <v>6.6</v>
      </c>
      <c r="G98" s="2">
        <f>F98*$C$17</f>
        <v>462</v>
      </c>
      <c r="H98" s="4">
        <f>($C$14*$C$12/($C$15-$C$14))*((EXP(-$C$14*F98))-(EXP(-$C$15*F98))) + $C$10*EXP(-$C$15*F98)</f>
        <v>1.9244187173504401</v>
      </c>
      <c r="I98" s="4">
        <f t="shared" si="1"/>
        <v>7.0755812826495603</v>
      </c>
    </row>
    <row r="99" spans="6:9" x14ac:dyDescent="0.3">
      <c r="F99" s="2">
        <v>6.7</v>
      </c>
      <c r="G99" s="2">
        <f>F99*$C$17</f>
        <v>469</v>
      </c>
      <c r="H99" s="4">
        <f>($C$14*$C$12/($C$15-$C$14))*((EXP(-$C$14*F99))-(EXP(-$C$15*F99))) + $C$10*EXP(-$C$15*F99)</f>
        <v>1.8524144849184352</v>
      </c>
      <c r="I99" s="4">
        <f t="shared" si="1"/>
        <v>7.1475855150815644</v>
      </c>
    </row>
    <row r="100" spans="6:9" x14ac:dyDescent="0.3">
      <c r="F100" s="2">
        <v>6.8</v>
      </c>
      <c r="G100" s="2">
        <f>F100*$C$17</f>
        <v>476</v>
      </c>
      <c r="H100" s="4">
        <f>($C$14*$C$12/($C$15-$C$14))*((EXP(-$C$14*F100))-(EXP(-$C$15*F100))) + $C$10*EXP(-$C$15*F100)</f>
        <v>1.7829363569740915</v>
      </c>
      <c r="I100" s="4">
        <f t="shared" si="1"/>
        <v>7.2170636430259085</v>
      </c>
    </row>
    <row r="101" spans="6:9" x14ac:dyDescent="0.3">
      <c r="F101" s="2">
        <v>6.9</v>
      </c>
      <c r="G101" s="2">
        <f>F101*$C$17</f>
        <v>483</v>
      </c>
      <c r="H101" s="4">
        <f>($C$14*$C$12/($C$15-$C$14))*((EXP(-$C$14*F101))-(EXP(-$C$15*F101))) + $C$10*EXP(-$C$15*F101)</f>
        <v>1.715910865075978</v>
      </c>
      <c r="I101" s="4">
        <f t="shared" si="1"/>
        <v>7.284089134924022</v>
      </c>
    </row>
    <row r="102" spans="6:9" x14ac:dyDescent="0.3">
      <c r="F102" s="2">
        <v>7</v>
      </c>
      <c r="G102" s="2">
        <f>F102*$C$17</f>
        <v>490</v>
      </c>
      <c r="H102" s="4">
        <f>($C$14*$C$12/($C$15-$C$14))*((EXP(-$C$14*F102))-(EXP(-$C$15*F102))) + $C$10*EXP(-$C$15*F102)</f>
        <v>1.6512652197492932</v>
      </c>
      <c r="I102" s="4">
        <f t="shared" si="1"/>
        <v>7.348734780250707</v>
      </c>
    </row>
    <row r="103" spans="6:9" x14ac:dyDescent="0.3">
      <c r="F103" s="2">
        <v>7.1</v>
      </c>
      <c r="G103" s="2">
        <f>F103*$C$17</f>
        <v>497</v>
      </c>
      <c r="H103" s="4">
        <f>($C$14*$C$12/($C$15-$C$14))*((EXP(-$C$14*F103))-(EXP(-$C$15*F103))) + $C$10*EXP(-$C$15*F103)</f>
        <v>1.5889274733671241</v>
      </c>
      <c r="I103" s="4">
        <f t="shared" si="1"/>
        <v>7.4110725266328759</v>
      </c>
    </row>
    <row r="104" spans="6:9" x14ac:dyDescent="0.3">
      <c r="F104" s="2">
        <v>7.2</v>
      </c>
      <c r="G104" s="2">
        <f>F104*$C$17</f>
        <v>504</v>
      </c>
      <c r="H104" s="4">
        <f>($C$14*$C$12/($C$15-$C$14))*((EXP(-$C$14*F104))-(EXP(-$C$15*F104))) + $C$10*EXP(-$C$15*F104)</f>
        <v>1.5288266603346587</v>
      </c>
      <c r="I104" s="4">
        <f t="shared" si="1"/>
        <v>7.4711733396653415</v>
      </c>
    </row>
    <row r="105" spans="6:9" x14ac:dyDescent="0.3">
      <c r="F105" s="2">
        <v>7.3</v>
      </c>
      <c r="G105" s="2">
        <f>F105*$C$17</f>
        <v>511</v>
      </c>
      <c r="H105" s="4">
        <f>($C$14*$C$12/($C$15-$C$14))*((EXP(-$C$14*F105))-(EXP(-$C$15*F105))) + $C$10*EXP(-$C$15*F105)</f>
        <v>1.4708929168701417</v>
      </c>
      <c r="I105" s="4">
        <f t="shared" si="1"/>
        <v>7.5291070831298583</v>
      </c>
    </row>
    <row r="106" spans="6:9" x14ac:dyDescent="0.3">
      <c r="F106" s="2">
        <v>7.4</v>
      </c>
      <c r="G106" s="2">
        <f>F106*$C$17</f>
        <v>518</v>
      </c>
      <c r="H106" s="4">
        <f>($C$14*$C$12/($C$15-$C$14))*((EXP(-$C$14*F106))-(EXP(-$C$15*F106))) + $C$10*EXP(-$C$15*F106)</f>
        <v>1.4150575824655647</v>
      </c>
      <c r="I106" s="4">
        <f t="shared" si="1"/>
        <v>7.5849424175344353</v>
      </c>
    </row>
    <row r="107" spans="6:9" x14ac:dyDescent="0.3">
      <c r="F107" s="2">
        <v>7.5</v>
      </c>
      <c r="G107" s="2">
        <f>F107*$C$17</f>
        <v>525</v>
      </c>
      <c r="H107" s="4">
        <f>($C$14*$C$12/($C$15-$C$14))*((EXP(-$C$14*F107))-(EXP(-$C$15*F107))) + $C$10*EXP(-$C$15*F107)</f>
        <v>1.3612532849180377</v>
      </c>
      <c r="I107" s="4">
        <f t="shared" si="1"/>
        <v>7.6387467150819628</v>
      </c>
    </row>
    <row r="108" spans="6:9" x14ac:dyDescent="0.3">
      <c r="F108" s="2">
        <v>7.6</v>
      </c>
      <c r="G108" s="2">
        <f>F108*$C$17</f>
        <v>532</v>
      </c>
      <c r="H108" s="4">
        <f>($C$14*$C$12/($C$15-$C$14))*((EXP(-$C$14*F108))-(EXP(-$C$15*F108))) + $C$10*EXP(-$C$15*F108)</f>
        <v>1.3094140106476455</v>
      </c>
      <c r="I108" s="4">
        <f t="shared" si="1"/>
        <v>7.6905859893523543</v>
      </c>
    </row>
    <row r="109" spans="6:9" x14ac:dyDescent="0.3">
      <c r="F109" s="2">
        <v>7.7</v>
      </c>
      <c r="G109" s="2">
        <f>F109*$C$17</f>
        <v>539</v>
      </c>
      <c r="H109" s="4">
        <f>($C$14*$C$12/($C$15-$C$14))*((EXP(-$C$14*F109))-(EXP(-$C$15*F109))) + $C$10*EXP(-$C$15*F109)</f>
        <v>1.2594751618581665</v>
      </c>
      <c r="I109" s="4">
        <f t="shared" si="1"/>
        <v>7.7405248381418339</v>
      </c>
    </row>
    <row r="110" spans="6:9" x14ac:dyDescent="0.3">
      <c r="F110" s="2">
        <v>7.8</v>
      </c>
      <c r="G110" s="2">
        <f>F110*$C$17</f>
        <v>546</v>
      </c>
      <c r="H110" s="4">
        <f>($C$14*$C$12/($C$15-$C$14))*((EXP(-$C$14*F110))-(EXP(-$C$15*F110))) + $C$10*EXP(-$C$15*F110)</f>
        <v>1.211373601951631</v>
      </c>
      <c r="I110" s="4">
        <f t="shared" si="1"/>
        <v>7.7886263980483692</v>
      </c>
    </row>
    <row r="111" spans="6:9" x14ac:dyDescent="0.3">
      <c r="F111" s="2">
        <v>7.9</v>
      </c>
      <c r="G111" s="2">
        <f>F111*$C$17</f>
        <v>553</v>
      </c>
      <c r="H111" s="4">
        <f>($C$14*$C$12/($C$15-$C$14))*((EXP(-$C$14*F111))-(EXP(-$C$15*F111))) + $C$10*EXP(-$C$15*F111)</f>
        <v>1.1650476904753779</v>
      </c>
      <c r="I111" s="4">
        <f t="shared" si="1"/>
        <v>7.8349523095246223</v>
      </c>
    </row>
    <row r="112" spans="6:9" x14ac:dyDescent="0.3">
      <c r="F112" s="2">
        <v>8</v>
      </c>
      <c r="G112" s="2">
        <f>F112*$C$17</f>
        <v>560</v>
      </c>
      <c r="H112" s="4">
        <f>($C$14*$C$12/($C$15-$C$14))*((EXP(-$C$14*F112))-(EXP(-$C$15*F112))) + $C$10*EXP(-$C$15*F112)</f>
        <v>1.1204373087597068</v>
      </c>
      <c r="I112" s="4">
        <f t="shared" si="1"/>
        <v>7.8795626912402934</v>
      </c>
    </row>
    <row r="113" spans="6:9" x14ac:dyDescent="0.3">
      <c r="F113" s="2">
        <v>8.1</v>
      </c>
      <c r="G113" s="2">
        <f>F113*$C$17</f>
        <v>567</v>
      </c>
      <c r="H113" s="4">
        <f>($C$14*$C$12/($C$15-$C$14))*((EXP(-$C$14*F113))-(EXP(-$C$15*F113))) + $C$10*EXP(-$C$15*F113)</f>
        <v>1.0774838772944593</v>
      </c>
      <c r="I113" s="4">
        <f t="shared" si="1"/>
        <v>7.9225161227055407</v>
      </c>
    </row>
    <row r="114" spans="6:9" x14ac:dyDescent="0.3">
      <c r="F114" s="2">
        <v>8.1999999999999993</v>
      </c>
      <c r="G114" s="2">
        <f>F114*$C$17</f>
        <v>574</v>
      </c>
      <c r="H114" s="4">
        <f>($C$14*$C$12/($C$15-$C$14))*((EXP(-$C$14*F114))-(EXP(-$C$15*F114))) + $C$10*EXP(-$C$15*F114)</f>
        <v>1.0361303657929497</v>
      </c>
      <c r="I114" s="4">
        <f t="shared" si="1"/>
        <v>7.9638696342070503</v>
      </c>
    </row>
    <row r="115" spans="6:9" x14ac:dyDescent="0.3">
      <c r="F115" s="2">
        <v>8.3000000000000007</v>
      </c>
      <c r="G115" s="2">
        <f>F115*$C$17</f>
        <v>581</v>
      </c>
      <c r="H115" s="4">
        <f>($C$14*$C$12/($C$15-$C$14))*((EXP(-$C$14*F115))-(EXP(-$C$15*F115))) + $C$10*EXP(-$C$15*F115)</f>
        <v>0.99632129680072512</v>
      </c>
      <c r="I115" s="4">
        <f t="shared" si="1"/>
        <v>8.0036787031992755</v>
      </c>
    </row>
    <row r="116" spans="6:9" x14ac:dyDescent="0.3">
      <c r="F116" s="2">
        <v>8.4</v>
      </c>
      <c r="G116" s="2">
        <f>F116*$C$17</f>
        <v>588</v>
      </c>
      <c r="H116" s="4">
        <f>($C$14*$C$12/($C$15-$C$14))*((EXP(-$C$14*F116))-(EXP(-$C$15*F116))) + $C$10*EXP(-$C$15*F116)</f>
        <v>0.95800274362389903</v>
      </c>
      <c r="I116" s="4">
        <f t="shared" si="1"/>
        <v>8.0419972563761011</v>
      </c>
    </row>
    <row r="117" spans="6:9" x14ac:dyDescent="0.3">
      <c r="F117" s="2">
        <v>8.5</v>
      </c>
      <c r="G117" s="2">
        <f>F117*$C$17</f>
        <v>595</v>
      </c>
      <c r="H117" s="4">
        <f>($C$14*$C$12/($C$15-$C$14))*((EXP(-$C$14*F117))-(EXP(-$C$15*F117))) + $C$10*EXP(-$C$15*F117)</f>
        <v>0.92112232327650634</v>
      </c>
      <c r="I117" s="4">
        <f t="shared" si="1"/>
        <v>8.0788776767234936</v>
      </c>
    </row>
    <row r="118" spans="6:9" x14ac:dyDescent="0.3">
      <c r="F118" s="2">
        <v>8.6</v>
      </c>
      <c r="G118" s="2">
        <f>F118*$C$17</f>
        <v>602</v>
      </c>
      <c r="H118" s="4">
        <f>($C$14*$C$12/($C$15-$C$14))*((EXP(-$C$14*F118))-(EXP(-$C$15*F118))) + $C$10*EXP(-$C$15*F118)</f>
        <v>0.88562918507789712</v>
      </c>
      <c r="I118" s="4">
        <f t="shared" ref="I118:I181" si="2">9-H118</f>
        <v>8.1143708149221023</v>
      </c>
    </row>
    <row r="119" spans="6:9" x14ac:dyDescent="0.3">
      <c r="F119" s="2">
        <v>8.6999999999999993</v>
      </c>
      <c r="G119" s="2">
        <f>F119*$C$17</f>
        <v>609</v>
      </c>
      <c r="H119" s="4">
        <f>($C$14*$C$12/($C$15-$C$14))*((EXP(-$C$14*F119))-(EXP(-$C$15*F119))) + $C$10*EXP(-$C$15*F119)</f>
        <v>0.85147399546892344</v>
      </c>
      <c r="I119" s="4">
        <f t="shared" si="2"/>
        <v>8.1485260045310763</v>
      </c>
    </row>
    <row r="120" spans="6:9" x14ac:dyDescent="0.3">
      <c r="F120" s="2">
        <v>8.8000000000000007</v>
      </c>
      <c r="G120" s="2">
        <f>F120*$C$17</f>
        <v>616</v>
      </c>
      <c r="H120" s="4">
        <f>($C$14*$C$12/($C$15-$C$14))*((EXP(-$C$14*F120))-(EXP(-$C$15*F120))) + $C$10*EXP(-$C$15*F120)</f>
        <v>0.81860891955911419</v>
      </c>
      <c r="I120" s="4">
        <f t="shared" si="2"/>
        <v>8.1813910804408856</v>
      </c>
    </row>
    <row r="121" spans="6:9" x14ac:dyDescent="0.3">
      <c r="F121" s="2">
        <v>8.9</v>
      </c>
      <c r="G121" s="2">
        <f>F121*$C$17</f>
        <v>623</v>
      </c>
      <c r="H121" s="4">
        <f>($C$14*$C$12/($C$15-$C$14))*((EXP(-$C$14*F121))-(EXP(-$C$15*F121))) + $C$10*EXP(-$C$15*F121)</f>
        <v>0.78698759986561551</v>
      </c>
      <c r="I121" s="4">
        <f t="shared" si="2"/>
        <v>8.2130124001343852</v>
      </c>
    </row>
    <row r="122" spans="6:9" x14ac:dyDescent="0.3">
      <c r="F122" s="2">
        <v>9</v>
      </c>
      <c r="G122" s="2">
        <f>F122*$C$17</f>
        <v>630</v>
      </c>
      <c r="H122" s="4">
        <f>($C$14*$C$12/($C$15-$C$14))*((EXP(-$C$14*F122))-(EXP(-$C$15*F122))) + $C$10*EXP(-$C$15*F122)</f>
        <v>0.75656513265798342</v>
      </c>
      <c r="I122" s="4">
        <f t="shared" si="2"/>
        <v>8.2434348673420175</v>
      </c>
    </row>
    <row r="123" spans="6:9" x14ac:dyDescent="0.3">
      <c r="F123" s="2">
        <v>9.1</v>
      </c>
      <c r="G123" s="2">
        <f>F123*$C$17</f>
        <v>637</v>
      </c>
      <c r="H123" s="4">
        <f>($C$14*$C$12/($C$15-$C$14))*((EXP(-$C$14*F123))-(EXP(-$C$15*F123))) + $C$10*EXP(-$C$15*F123)</f>
        <v>0.72729804228052541</v>
      </c>
      <c r="I123" s="4">
        <f t="shared" si="2"/>
        <v>8.2727019577194749</v>
      </c>
    </row>
    <row r="124" spans="6:9" x14ac:dyDescent="0.3">
      <c r="F124" s="2">
        <v>9.1999999999999993</v>
      </c>
      <c r="G124" s="2">
        <f>F124*$C$17</f>
        <v>644</v>
      </c>
      <c r="H124" s="4">
        <f>($C$14*$C$12/($C$15-$C$14))*((EXP(-$C$14*F124))-(EXP(-$C$15*F124))) + $C$10*EXP(-$C$15*F124)</f>
        <v>0.6991442537853898</v>
      </c>
      <c r="I124" s="4">
        <f t="shared" si="2"/>
        <v>8.3008557462146104</v>
      </c>
    </row>
    <row r="125" spans="6:9" x14ac:dyDescent="0.3">
      <c r="F125" s="2">
        <v>9.3000000000000007</v>
      </c>
      <c r="G125" s="2">
        <f>F125*$C$17</f>
        <v>651</v>
      </c>
      <c r="H125" s="4">
        <f>($C$14*$C$12/($C$15-$C$14))*((EXP(-$C$14*F125))-(EXP(-$C$15*F125))) + $C$10*EXP(-$C$15*F125)</f>
        <v>0.67206306417468431</v>
      </c>
      <c r="I125" s="4">
        <f t="shared" si="2"/>
        <v>8.3279369358253152</v>
      </c>
    </row>
    <row r="126" spans="6:9" x14ac:dyDescent="0.3">
      <c r="F126" s="2">
        <v>9.4</v>
      </c>
      <c r="G126" s="2">
        <f>F126*$C$17</f>
        <v>658</v>
      </c>
      <c r="H126" s="4">
        <f>($C$14*$C$12/($C$15-$C$14))*((EXP(-$C$14*F126))-(EXP(-$C$15*F126))) + $C$10*EXP(-$C$15*F126)</f>
        <v>0.64601511251825428</v>
      </c>
      <c r="I126" s="4">
        <f t="shared" si="2"/>
        <v>8.3539848874817455</v>
      </c>
    </row>
    <row r="127" spans="6:9" x14ac:dyDescent="0.3">
      <c r="F127" s="2">
        <v>9.4999999999999893</v>
      </c>
      <c r="G127" s="2">
        <f>F127*$C$17</f>
        <v>664.9999999999992</v>
      </c>
      <c r="H127" s="4">
        <f>($C$14*$C$12/($C$15-$C$14))*((EXP(-$C$14*F127))-(EXP(-$C$15*F127))) + $C$10*EXP(-$C$15*F127)</f>
        <v>0.62096234918501259</v>
      </c>
      <c r="I127" s="4">
        <f t="shared" si="2"/>
        <v>8.379037650814988</v>
      </c>
    </row>
    <row r="128" spans="6:9" x14ac:dyDescent="0.3">
      <c r="F128" s="2">
        <v>9.5999999999999908</v>
      </c>
      <c r="G128" s="2">
        <f>F128*$C$17</f>
        <v>671.99999999999932</v>
      </c>
      <c r="H128" s="4">
        <f>($C$14*$C$12/($C$15-$C$14))*((EXP(-$C$14*F128))-(EXP(-$C$15*F128))) + $C$10*EXP(-$C$15*F128)</f>
        <v>0.59686800439972809</v>
      </c>
      <c r="I128" s="4">
        <f t="shared" si="2"/>
        <v>8.4031319956002726</v>
      </c>
    </row>
    <row r="129" spans="6:9" x14ac:dyDescent="0.3">
      <c r="F129" s="2">
        <v>9.6999999999999904</v>
      </c>
      <c r="G129" s="2">
        <f>F129*$C$17</f>
        <v>678.99999999999932</v>
      </c>
      <c r="H129" s="4">
        <f>($C$14*$C$12/($C$15-$C$14))*((EXP(-$C$14*F129))-(EXP(-$C$15*F129))) + $C$10*EXP(-$C$15*F129)</f>
        <v>0.5736965563136398</v>
      </c>
      <c r="I129" s="4">
        <f t="shared" si="2"/>
        <v>8.4263034436863595</v>
      </c>
    </row>
    <row r="130" spans="6:9" x14ac:dyDescent="0.3">
      <c r="F130" s="2">
        <v>9.7999999999999901</v>
      </c>
      <c r="G130" s="2">
        <f>F130*$C$17</f>
        <v>685.99999999999932</v>
      </c>
      <c r="H130" s="4">
        <f>($C$14*$C$12/($C$15-$C$14))*((EXP(-$C$14*F130))-(EXP(-$C$15*F130))) + $C$10*EXP(-$C$15*F130)</f>
        <v>0.55141369875587298</v>
      </c>
      <c r="I130" s="4">
        <f t="shared" si="2"/>
        <v>8.4485863012441271</v>
      </c>
    </row>
    <row r="131" spans="6:9" x14ac:dyDescent="0.3">
      <c r="F131" s="2">
        <v>9.8999999999999897</v>
      </c>
      <c r="G131" s="2">
        <f>F131*$C$17</f>
        <v>692.99999999999932</v>
      </c>
      <c r="H131" s="4">
        <f>($C$14*$C$12/($C$15-$C$14))*((EXP(-$C$14*F131))-(EXP(-$C$15*F131))) + $C$10*EXP(-$C$15*F131)</f>
        <v>0.52998630881344311</v>
      </c>
      <c r="I131" s="4">
        <f t="shared" si="2"/>
        <v>8.4700136911865567</v>
      </c>
    </row>
    <row r="132" spans="6:9" x14ac:dyDescent="0.3">
      <c r="F132" s="2">
        <v>9.9999999999999893</v>
      </c>
      <c r="G132" s="2">
        <f>F132*$C$17</f>
        <v>699.9999999999992</v>
      </c>
      <c r="H132" s="4">
        <f>($C$14*$C$12/($C$15-$C$14))*((EXP(-$C$14*F132))-(EXP(-$C$15*F132))) + $C$10*EXP(-$C$15*F132)</f>
        <v>0.5093824143701321</v>
      </c>
      <c r="I132" s="4">
        <f t="shared" si="2"/>
        <v>8.4906175856298685</v>
      </c>
    </row>
    <row r="133" spans="6:9" x14ac:dyDescent="0.3">
      <c r="F133" s="2">
        <v>10.1</v>
      </c>
      <c r="G133" s="2">
        <f>F133*$C$17</f>
        <v>707</v>
      </c>
      <c r="H133" s="4">
        <f>($C$14*$C$12/($C$15-$C$14))*((EXP(-$C$14*F133))-(EXP(-$C$15*F133))) + $C$10*EXP(-$C$15*F133)</f>
        <v>0.48957116171881015</v>
      </c>
      <c r="I133" s="4">
        <f t="shared" si="2"/>
        <v>8.5104288382811895</v>
      </c>
    </row>
    <row r="134" spans="6:9" x14ac:dyDescent="0.3">
      <c r="F134" s="2">
        <v>10.199999999999999</v>
      </c>
      <c r="G134" s="2">
        <f>F134*$C$17</f>
        <v>714</v>
      </c>
      <c r="H134" s="4">
        <f>($C$14*$C$12/($C$15-$C$14))*((EXP(-$C$14*F134))-(EXP(-$C$15*F134))) + $C$10*EXP(-$C$15*F134)</f>
        <v>0.4705227833475561</v>
      </c>
      <c r="I134" s="4">
        <f t="shared" si="2"/>
        <v>8.5294772166524435</v>
      </c>
    </row>
    <row r="135" spans="6:9" x14ac:dyDescent="0.3">
      <c r="F135" s="2">
        <v>10.3</v>
      </c>
      <c r="G135" s="2">
        <f>F135*$C$17</f>
        <v>721</v>
      </c>
      <c r="H135" s="4">
        <f>($C$14*$C$12/($C$15-$C$14))*((EXP(-$C$14*F135))-(EXP(-$C$15*F135))) + $C$10*EXP(-$C$15*F135)</f>
        <v>0.4522085659870792</v>
      </c>
      <c r="I135" s="4">
        <f t="shared" si="2"/>
        <v>8.54779143401292</v>
      </c>
    </row>
    <row r="136" spans="6:9" x14ac:dyDescent="0.3">
      <c r="F136" s="2">
        <v>10.4</v>
      </c>
      <c r="G136" s="2">
        <f>F136*$C$17</f>
        <v>728</v>
      </c>
      <c r="H136" s="4">
        <f>($C$14*$C$12/($C$15-$C$14))*((EXP(-$C$14*F136))-(EXP(-$C$15*F136))) + $C$10*EXP(-$C$15*F136)</f>
        <v>0.43460081899546177</v>
      </c>
      <c r="I136" s="4">
        <f t="shared" si="2"/>
        <v>8.5653991810045387</v>
      </c>
    </row>
    <row r="137" spans="6:9" x14ac:dyDescent="0.3">
      <c r="F137" s="2">
        <v>10.5</v>
      </c>
      <c r="G137" s="2">
        <f>F137*$C$17</f>
        <v>735</v>
      </c>
      <c r="H137" s="4">
        <f>($C$14*$C$12/($C$15-$C$14))*((EXP(-$C$14*F137))-(EXP(-$C$15*F137))) + $C$10*EXP(-$C$15*F137)</f>
        <v>0.41767284314576547</v>
      </c>
      <c r="I137" s="4">
        <f t="shared" si="2"/>
        <v>8.5823271568542339</v>
      </c>
    </row>
    <row r="138" spans="6:9" x14ac:dyDescent="0.3">
      <c r="F138" s="2">
        <v>10.6</v>
      </c>
      <c r="G138" s="2">
        <f>F138*$C$17</f>
        <v>742</v>
      </c>
      <c r="H138" s="4">
        <f>($C$14*$C$12/($C$15-$C$14))*((EXP(-$C$14*F138))-(EXP(-$C$15*F138))) + $C$10*EXP(-$C$15*F138)</f>
        <v>0.40139889987274058</v>
      </c>
      <c r="I138" s="4">
        <f t="shared" si="2"/>
        <v>8.5986011001272598</v>
      </c>
    </row>
    <row r="139" spans="6:9" x14ac:dyDescent="0.3">
      <c r="F139" s="2">
        <v>10.7</v>
      </c>
      <c r="G139" s="2">
        <f>F139*$C$17</f>
        <v>749</v>
      </c>
      <c r="H139" s="4">
        <f>($C$14*$C$12/($C$15-$C$14))*((EXP(-$C$14*F139))-(EXP(-$C$15*F139))) + $C$10*EXP(-$C$15*F139)</f>
        <v>0.38575418102645392</v>
      </c>
      <c r="I139" s="4">
        <f t="shared" si="2"/>
        <v>8.6142458189735454</v>
      </c>
    </row>
    <row r="140" spans="6:9" x14ac:dyDescent="0.3">
      <c r="F140" s="2">
        <v>10.8</v>
      </c>
      <c r="G140" s="2">
        <f>F140*$C$17</f>
        <v>756</v>
      </c>
      <c r="H140" s="4">
        <f>($C$14*$C$12/($C$15-$C$14))*((EXP(-$C$14*F140))-(EXP(-$C$15*F140))) + $C$10*EXP(-$C$15*F140)</f>
        <v>0.3707147791731159</v>
      </c>
      <c r="I140" s="4">
        <f t="shared" si="2"/>
        <v>8.6292852208268833</v>
      </c>
    </row>
    <row r="141" spans="6:9" x14ac:dyDescent="0.3">
      <c r="F141" s="2">
        <v>10.9</v>
      </c>
      <c r="G141" s="2">
        <f>F141*$C$17</f>
        <v>763</v>
      </c>
      <c r="H141" s="4">
        <f>($C$14*$C$12/($C$15-$C$14))*((EXP(-$C$14*F141))-(EXP(-$C$15*F141))) + $C$10*EXP(-$C$15*F141)</f>
        <v>0.3562576584766306</v>
      </c>
      <c r="I141" s="4">
        <f t="shared" si="2"/>
        <v>8.6437423415233692</v>
      </c>
    </row>
    <row r="142" spans="6:9" x14ac:dyDescent="0.3">
      <c r="F142" s="2">
        <v>11</v>
      </c>
      <c r="G142" s="2">
        <f>F142*$C$17</f>
        <v>770</v>
      </c>
      <c r="H142" s="4">
        <f>($C$14*$C$12/($C$15-$C$14))*((EXP(-$C$14*F142))-(EXP(-$C$15*F142))) + $C$10*EXP(-$C$15*F142)</f>
        <v>0.34236062618834329</v>
      </c>
      <c r="I142" s="4">
        <f t="shared" si="2"/>
        <v>8.6576393738116568</v>
      </c>
    </row>
    <row r="143" spans="6:9" x14ac:dyDescent="0.3">
      <c r="F143" s="2">
        <v>11.1</v>
      </c>
      <c r="G143" s="2">
        <f>F143*$C$17</f>
        <v>777</v>
      </c>
      <c r="H143" s="4">
        <f>($C$14*$C$12/($C$15-$C$14))*((EXP(-$C$14*F143))-(EXP(-$C$15*F143))) + $C$10*EXP(-$C$15*F143)</f>
        <v>0.32900230476706194</v>
      </c>
      <c r="I143" s="4">
        <f t="shared" si="2"/>
        <v>8.6709976952329377</v>
      </c>
    </row>
    <row r="144" spans="6:9" x14ac:dyDescent="0.3">
      <c r="F144" s="2">
        <v>11.2</v>
      </c>
      <c r="G144" s="2">
        <f>F144*$C$17</f>
        <v>784</v>
      </c>
      <c r="H144" s="4">
        <f>($C$14*$C$12/($C$15-$C$14))*((EXP(-$C$14*F144))-(EXP(-$C$15*F144))) + $C$10*EXP(-$C$15*F144)</f>
        <v>0.3161621046466076</v>
      </c>
      <c r="I144" s="4">
        <f t="shared" si="2"/>
        <v>8.6838378953533919</v>
      </c>
    </row>
    <row r="145" spans="6:9" x14ac:dyDescent="0.3">
      <c r="F145" s="2">
        <v>11.3</v>
      </c>
      <c r="G145" s="2">
        <f>F145*$C$17</f>
        <v>791</v>
      </c>
      <c r="H145" s="4">
        <f>($C$14*$C$12/($C$15-$C$14))*((EXP(-$C$14*F145))-(EXP(-$C$15*F145))) + $C$10*EXP(-$C$15*F145)</f>
        <v>0.30382019766386076</v>
      </c>
      <c r="I145" s="4">
        <f t="shared" si="2"/>
        <v>8.6961798023361396</v>
      </c>
    </row>
    <row r="146" spans="6:9" x14ac:dyDescent="0.3">
      <c r="F146" s="2">
        <v>11.4</v>
      </c>
      <c r="G146" s="2">
        <f>F146*$C$17</f>
        <v>798</v>
      </c>
      <c r="H146" s="4">
        <f>($C$14*$C$12/($C$15-$C$14))*((EXP(-$C$14*F146))-(EXP(-$C$15*F146))) + $C$10*EXP(-$C$15*F146)</f>
        <v>0.29195749115646569</v>
      </c>
      <c r="I146" s="4">
        <f t="shared" si="2"/>
        <v>8.7080425088435351</v>
      </c>
    </row>
    <row r="147" spans="6:9" x14ac:dyDescent="0.3">
      <c r="F147" s="2">
        <v>11.5</v>
      </c>
      <c r="G147" s="2">
        <f>F147*$C$17</f>
        <v>805</v>
      </c>
      <c r="H147" s="4">
        <f>($C$14*$C$12/($C$15-$C$14))*((EXP(-$C$14*F147))-(EXP(-$C$15*F147))) + $C$10*EXP(-$C$15*F147)</f>
        <v>0.2805556027359648</v>
      </c>
      <c r="I147" s="4">
        <f t="shared" si="2"/>
        <v>8.7194443972640343</v>
      </c>
    </row>
    <row r="148" spans="6:9" x14ac:dyDescent="0.3">
      <c r="F148" s="2">
        <v>11.6</v>
      </c>
      <c r="G148" s="2">
        <f>F148*$C$17</f>
        <v>812</v>
      </c>
      <c r="H148" s="4">
        <f>($C$14*$C$12/($C$15-$C$14))*((EXP(-$C$14*F148))-(EXP(-$C$15*F148))) + $C$10*EXP(-$C$15*F148)</f>
        <v>0.26959683573917137</v>
      </c>
      <c r="I148" s="4">
        <f t="shared" si="2"/>
        <v>8.730403164260828</v>
      </c>
    </row>
    <row r="149" spans="6:9" x14ac:dyDescent="0.3">
      <c r="F149" s="2">
        <v>11.7</v>
      </c>
      <c r="G149" s="2">
        <f>F149*$C$17</f>
        <v>819</v>
      </c>
      <c r="H149" s="4">
        <f>($C$14*$C$12/($C$15-$C$14))*((EXP(-$C$14*F149))-(EXP(-$C$15*F149))) + $C$10*EXP(-$C$15*F149)</f>
        <v>0.25906415535793792</v>
      </c>
      <c r="I149" s="4">
        <f t="shared" si="2"/>
        <v>8.7409358446420615</v>
      </c>
    </row>
    <row r="150" spans="6:9" x14ac:dyDescent="0.3">
      <c r="F150" s="2">
        <v>11.8</v>
      </c>
      <c r="G150" s="2">
        <f>F150*$C$17</f>
        <v>826</v>
      </c>
      <c r="H150" s="4">
        <f>($C$14*$C$12/($C$15-$C$14))*((EXP(-$C$14*F150))-(EXP(-$C$15*F150))) + $C$10*EXP(-$C$15*F150)</f>
        <v>0.24894116544518557</v>
      </c>
      <c r="I150" s="4">
        <f t="shared" si="2"/>
        <v>8.751058834554815</v>
      </c>
    </row>
    <row r="151" spans="6:9" x14ac:dyDescent="0.3">
      <c r="F151" s="2">
        <v>11.9</v>
      </c>
      <c r="G151" s="2">
        <f>F151*$C$17</f>
        <v>833</v>
      </c>
      <c r="H151" s="4">
        <f>($C$14*$C$12/($C$15-$C$14))*((EXP(-$C$14*F151))-(EXP(-$C$15*F151))) + $C$10*EXP(-$C$15*F151)</f>
        <v>0.2392120859930254</v>
      </c>
      <c r="I151" s="4">
        <f t="shared" si="2"/>
        <v>8.7607879140069738</v>
      </c>
    </row>
    <row r="152" spans="6:9" x14ac:dyDescent="0.3">
      <c r="F152" s="2">
        <v>12</v>
      </c>
      <c r="G152" s="2">
        <f>F152*$C$17</f>
        <v>840</v>
      </c>
      <c r="H152" s="4">
        <f>($C$14*$C$12/($C$15-$C$14))*((EXP(-$C$14*F152))-(EXP(-$C$15*F152))) + $C$10*EXP(-$C$15*F152)</f>
        <v>0.22986173127704784</v>
      </c>
      <c r="I152" s="4">
        <f t="shared" si="2"/>
        <v>8.7701382687229525</v>
      </c>
    </row>
    <row r="153" spans="6:9" x14ac:dyDescent="0.3">
      <c r="F153" s="2">
        <v>12.1</v>
      </c>
      <c r="G153" s="2">
        <f>F153*$C$17</f>
        <v>847</v>
      </c>
      <c r="H153" s="4">
        <f>($C$14*$C$12/($C$15-$C$14))*((EXP(-$C$14*F153))-(EXP(-$C$15*F153))) + $C$10*EXP(-$C$15*F153)</f>
        <v>0.2208754886593339</v>
      </c>
      <c r="I153" s="4">
        <f t="shared" si="2"/>
        <v>8.7791245113406653</v>
      </c>
    </row>
    <row r="154" spans="6:9" x14ac:dyDescent="0.3">
      <c r="F154" s="2">
        <v>12.2</v>
      </c>
      <c r="G154" s="2">
        <f>F154*$C$17</f>
        <v>854</v>
      </c>
      <c r="H154" s="4">
        <f>($C$14*$C$12/($C$15-$C$14))*((EXP(-$C$14*F154))-(EXP(-$C$15*F154))) + $C$10*EXP(-$C$15*F154)</f>
        <v>0.21223929804141772</v>
      </c>
      <c r="I154" s="4">
        <f t="shared" si="2"/>
        <v>8.7877607019585824</v>
      </c>
    </row>
    <row r="155" spans="6:9" x14ac:dyDescent="0.3">
      <c r="F155" s="2">
        <v>12.3</v>
      </c>
      <c r="G155" s="2">
        <f>F155*$C$17</f>
        <v>861</v>
      </c>
      <c r="H155" s="4">
        <f>($C$14*$C$12/($C$15-$C$14))*((EXP(-$C$14*F155))-(EXP(-$C$15*F155))) + $C$10*EXP(-$C$15*F155)</f>
        <v>0.20393963195731532</v>
      </c>
      <c r="I155" s="4">
        <f t="shared" si="2"/>
        <v>8.796060368042685</v>
      </c>
    </row>
    <row r="156" spans="6:9" x14ac:dyDescent="0.3">
      <c r="F156" s="2">
        <v>12.4</v>
      </c>
      <c r="G156" s="2">
        <f>F156*$C$17</f>
        <v>868</v>
      </c>
      <c r="H156" s="4">
        <f>($C$14*$C$12/($C$15-$C$14))*((EXP(-$C$14*F156))-(EXP(-$C$15*F156))) + $C$10*EXP(-$C$15*F156)</f>
        <v>0.19596347629577146</v>
      </c>
      <c r="I156" s="4">
        <f t="shared" si="2"/>
        <v>8.8040365237042284</v>
      </c>
    </row>
    <row r="157" spans="6:9" x14ac:dyDescent="0.3">
      <c r="F157" s="2">
        <v>12.5</v>
      </c>
      <c r="G157" s="2">
        <f>F157*$C$17</f>
        <v>875</v>
      </c>
      <c r="H157" s="4">
        <f>($C$14*$C$12/($C$15-$C$14))*((EXP(-$C$14*F157))-(EXP(-$C$15*F157))) + $C$10*EXP(-$C$15*F157)</f>
        <v>0.18829831164007918</v>
      </c>
      <c r="I157" s="4">
        <f t="shared" si="2"/>
        <v>8.8117016883599213</v>
      </c>
    </row>
    <row r="158" spans="6:9" x14ac:dyDescent="0.3">
      <c r="F158" s="2">
        <v>12.6</v>
      </c>
      <c r="G158" s="2">
        <f>F158*$C$17</f>
        <v>882</v>
      </c>
      <c r="H158" s="4">
        <f>($C$14*$C$12/($C$15-$C$14))*((EXP(-$C$14*F158))-(EXP(-$C$15*F158))) + $C$10*EXP(-$C$15*F158)</f>
        <v>0.18093209521316295</v>
      </c>
      <c r="I158" s="4">
        <f t="shared" si="2"/>
        <v>8.8190679047868379</v>
      </c>
    </row>
    <row r="159" spans="6:9" x14ac:dyDescent="0.3">
      <c r="F159" s="2">
        <v>12.7</v>
      </c>
      <c r="G159" s="2">
        <f>F159*$C$17</f>
        <v>889</v>
      </c>
      <c r="H159" s="4">
        <f>($C$14*$C$12/($C$15-$C$14))*((EXP(-$C$14*F159))-(EXP(-$C$15*F159))) + $C$10*EXP(-$C$15*F159)</f>
        <v>0.17385324341507277</v>
      </c>
      <c r="I159" s="4">
        <f t="shared" si="2"/>
        <v>8.8261467565849276</v>
      </c>
    </row>
    <row r="160" spans="6:9" x14ac:dyDescent="0.3">
      <c r="F160" s="2">
        <v>12.8</v>
      </c>
      <c r="G160" s="2">
        <f>F160*$C$17</f>
        <v>896</v>
      </c>
      <c r="H160" s="4">
        <f>($C$14*$C$12/($C$15-$C$14))*((EXP(-$C$14*F160))-(EXP(-$C$15*F160))) + $C$10*EXP(-$C$15*F160)</f>
        <v>0.16705061493960241</v>
      </c>
      <c r="I160" s="4">
        <f t="shared" si="2"/>
        <v>8.8329493850603971</v>
      </c>
    </row>
    <row r="161" spans="6:9" x14ac:dyDescent="0.3">
      <c r="F161" s="2">
        <v>12.9</v>
      </c>
      <c r="G161" s="2">
        <f>F161*$C$17</f>
        <v>903</v>
      </c>
      <c r="H161" s="4">
        <f>($C$14*$C$12/($C$15-$C$14))*((EXP(-$C$14*F161))-(EXP(-$C$15*F161))) + $C$10*EXP(-$C$15*F161)</f>
        <v>0.16051349445641439</v>
      </c>
      <c r="I161" s="4">
        <f t="shared" si="2"/>
        <v>8.8394865055435865</v>
      </c>
    </row>
    <row r="162" spans="6:9" x14ac:dyDescent="0.3">
      <c r="F162" s="2">
        <v>13</v>
      </c>
      <c r="G162" s="2">
        <f>F162*$C$17</f>
        <v>910</v>
      </c>
      <c r="H162" s="4">
        <f>($C$14*$C$12/($C$15-$C$14))*((EXP(-$C$14*F162))-(EXP(-$C$15*F162))) + $C$10*EXP(-$C$15*F162)</f>
        <v>0.15423157684480041</v>
      </c>
      <c r="I162" s="4">
        <f t="shared" si="2"/>
        <v>8.8457684231551994</v>
      </c>
    </row>
    <row r="163" spans="6:9" x14ac:dyDescent="0.3">
      <c r="F163" s="2">
        <v>13.1</v>
      </c>
      <c r="G163" s="2">
        <f>F163*$C$17</f>
        <v>917</v>
      </c>
      <c r="H163" s="4">
        <f>($C$14*$C$12/($C$15-$C$14))*((EXP(-$C$14*F163))-(EXP(-$C$15*F163))) + $C$10*EXP(-$C$15*F163)</f>
        <v>0.14819495196504281</v>
      </c>
      <c r="I163" s="4">
        <f t="shared" si="2"/>
        <v>8.8518050480349579</v>
      </c>
    </row>
    <row r="164" spans="6:9" x14ac:dyDescent="0.3">
      <c r="F164" s="2">
        <v>13.2</v>
      </c>
      <c r="G164" s="2">
        <f>F164*$C$17</f>
        <v>924</v>
      </c>
      <c r="H164" s="4">
        <f>($C$14*$C$12/($C$15-$C$14))*((EXP(-$C$14*F164))-(EXP(-$C$15*F164))) + $C$10*EXP(-$C$15*F164)</f>
        <v>0.14239408995323058</v>
      </c>
      <c r="I164" s="4">
        <f t="shared" si="2"/>
        <v>8.8576059100467699</v>
      </c>
    </row>
    <row r="165" spans="6:9" x14ac:dyDescent="0.3">
      <c r="F165" s="2">
        <v>13.3</v>
      </c>
      <c r="G165" s="2">
        <f>F165*$C$17</f>
        <v>931</v>
      </c>
      <c r="H165" s="4">
        <f>($C$14*$C$12/($C$15-$C$14))*((EXP(-$C$14*F165))-(EXP(-$C$15*F165))) + $C$10*EXP(-$C$15*F165)</f>
        <v>0.13681982702534765</v>
      </c>
      <c r="I165" s="4">
        <f t="shared" si="2"/>
        <v>8.8631801729746531</v>
      </c>
    </row>
    <row r="166" spans="6:9" x14ac:dyDescent="0.3">
      <c r="F166" s="2">
        <v>13.4</v>
      </c>
      <c r="G166" s="2">
        <f>F166*$C$17</f>
        <v>938</v>
      </c>
      <c r="H166" s="4">
        <f>($C$14*$C$12/($C$15-$C$14))*((EXP(-$C$14*F166))-(EXP(-$C$15*F166))) + $C$10*EXP(-$C$15*F166)</f>
        <v>0.13146335177645885</v>
      </c>
      <c r="I166" s="4">
        <f t="shared" si="2"/>
        <v>8.8685366482235413</v>
      </c>
    </row>
    <row r="167" spans="6:9" x14ac:dyDescent="0.3">
      <c r="F167" s="2">
        <v>13.5</v>
      </c>
      <c r="G167" s="2">
        <f>F167*$C$17</f>
        <v>945</v>
      </c>
      <c r="H167" s="4">
        <f>($C$14*$C$12/($C$15-$C$14))*((EXP(-$C$14*F167))-(EXP(-$C$15*F167))) + $C$10*EXP(-$C$15*F167)</f>
        <v>0.12631619196087659</v>
      </c>
      <c r="I167" s="4">
        <f t="shared" si="2"/>
        <v>8.8736838080391234</v>
      </c>
    </row>
    <row r="168" spans="6:9" x14ac:dyDescent="0.3">
      <c r="F168" s="2">
        <v>13.6</v>
      </c>
      <c r="G168" s="2">
        <f>F168*$C$17</f>
        <v>952</v>
      </c>
      <c r="H168" s="4">
        <f>($C$14*$C$12/($C$15-$C$14))*((EXP(-$C$14*F168))-(EXP(-$C$15*F168))) + $C$10*EXP(-$C$15*F168)</f>
        <v>0.12137020173928881</v>
      </c>
      <c r="I168" s="4">
        <f t="shared" si="2"/>
        <v>8.878629798260711</v>
      </c>
    </row>
    <row r="169" spans="6:9" x14ac:dyDescent="0.3">
      <c r="F169" s="2">
        <v>13.7</v>
      </c>
      <c r="G169" s="2">
        <f>F169*$C$17</f>
        <v>959</v>
      </c>
      <c r="H169" s="4">
        <f>($C$14*$C$12/($C$15-$C$14))*((EXP(-$C$14*F169))-(EXP(-$C$15*F169))) + $C$10*EXP(-$C$15*F169)</f>
        <v>0.11661754937896164</v>
      </c>
      <c r="I169" s="4">
        <f t="shared" si="2"/>
        <v>8.8833824506210384</v>
      </c>
    </row>
    <row r="170" spans="6:9" x14ac:dyDescent="0.3">
      <c r="F170" s="2">
        <v>13.8</v>
      </c>
      <c r="G170" s="2">
        <f>F170*$C$17</f>
        <v>966</v>
      </c>
      <c r="H170" s="4">
        <f>($C$14*$C$12/($C$15-$C$14))*((EXP(-$C$14*F170))-(EXP(-$C$15*F170))) + $C$10*EXP(-$C$15*F170)</f>
        <v>0.11205070539329504</v>
      </c>
      <c r="I170" s="4">
        <f t="shared" si="2"/>
        <v>8.8879492946067042</v>
      </c>
    </row>
    <row r="171" spans="6:9" x14ac:dyDescent="0.3">
      <c r="F171" s="2">
        <v>13.9</v>
      </c>
      <c r="G171" s="2">
        <f>F171*$C$17</f>
        <v>973</v>
      </c>
      <c r="H171" s="4">
        <f>($C$14*$C$12/($C$15-$C$14))*((EXP(-$C$14*F171))-(EXP(-$C$15*F171))) + $C$10*EXP(-$C$15*F171)</f>
        <v>0.10766243110719829</v>
      </c>
      <c r="I171" s="4">
        <f t="shared" si="2"/>
        <v>8.8923375688928026</v>
      </c>
    </row>
    <row r="172" spans="6:9" x14ac:dyDescent="0.3">
      <c r="F172" s="2">
        <v>14</v>
      </c>
      <c r="G172" s="2">
        <f>F172*$C$17</f>
        <v>980</v>
      </c>
      <c r="H172" s="4">
        <f>($C$14*$C$12/($C$15-$C$14))*((EXP(-$C$14*F172))-(EXP(-$C$15*F172))) + $C$10*EXP(-$C$15*F172)</f>
        <v>0.10344576763496612</v>
      </c>
      <c r="I172" s="4">
        <f t="shared" si="2"/>
        <v>8.896554232365034</v>
      </c>
    </row>
    <row r="173" spans="6:9" x14ac:dyDescent="0.3">
      <c r="F173" s="2">
        <v>14.1</v>
      </c>
      <c r="G173" s="2">
        <f>F173*$C$17</f>
        <v>987</v>
      </c>
      <c r="H173" s="4">
        <f>($C$14*$C$12/($C$15-$C$14))*((EXP(-$C$14*F173))-(EXP(-$C$15*F173))) + $C$10*EXP(-$C$15*F173)</f>
        <v>9.9394025257566743E-2</v>
      </c>
      <c r="I173" s="4">
        <f t="shared" si="2"/>
        <v>8.9006059747424331</v>
      </c>
    </row>
    <row r="174" spans="6:9" x14ac:dyDescent="0.3">
      <c r="F174" s="2">
        <v>14.2</v>
      </c>
      <c r="G174" s="2">
        <f>F174*$C$17</f>
        <v>994</v>
      </c>
      <c r="H174" s="4">
        <f>($C$14*$C$12/($C$15-$C$14))*((EXP(-$C$14*F174))-(EXP(-$C$15*F174))) + $C$10*EXP(-$C$15*F174)</f>
        <v>9.5500773186502019E-2</v>
      </c>
      <c r="I174" s="4">
        <f t="shared" si="2"/>
        <v>8.9044992268134973</v>
      </c>
    </row>
    <row r="175" spans="6:9" x14ac:dyDescent="0.3">
      <c r="F175" s="2">
        <v>14.3</v>
      </c>
      <c r="G175" s="2">
        <f>F175*$C$17</f>
        <v>1001</v>
      </c>
      <c r="H175" s="4">
        <f>($C$14*$C$12/($C$15-$C$14))*((EXP(-$C$14*F175))-(EXP(-$C$15*F175))) + $C$10*EXP(-$C$15*F175)</f>
        <v>9.1759829701658635E-2</v>
      </c>
      <c r="I175" s="4">
        <f t="shared" si="2"/>
        <v>8.9082401702983418</v>
      </c>
    </row>
    <row r="176" spans="6:9" x14ac:dyDescent="0.3">
      <c r="F176" s="2">
        <v>14.4</v>
      </c>
      <c r="G176" s="2">
        <f>F176*$C$17</f>
        <v>1008</v>
      </c>
      <c r="H176" s="4">
        <f>($C$14*$C$12/($C$15-$C$14))*((EXP(-$C$14*F176))-(EXP(-$C$15*F176))) + $C$10*EXP(-$C$15*F176)</f>
        <v>8.8165252650844003E-2</v>
      </c>
      <c r="I176" s="4">
        <f t="shared" si="2"/>
        <v>8.9118347473491557</v>
      </c>
    </row>
    <row r="177" spans="6:9" x14ac:dyDescent="0.3">
      <c r="F177" s="2">
        <v>14.5</v>
      </c>
      <c r="G177" s="2">
        <f>F177*$C$17</f>
        <v>1015</v>
      </c>
      <c r="H177" s="4">
        <f>($C$14*$C$12/($C$15-$C$14))*((EXP(-$C$14*F177))-(EXP(-$C$15*F177))) + $C$10*EXP(-$C$15*F177)</f>
        <v>8.4711330298975179E-2</v>
      </c>
      <c r="I177" s="4">
        <f t="shared" si="2"/>
        <v>8.9152886697010256</v>
      </c>
    </row>
    <row r="178" spans="6:9" x14ac:dyDescent="0.3">
      <c r="F178" s="2">
        <v>14.6</v>
      </c>
      <c r="G178" s="2">
        <f>F178*$C$17</f>
        <v>1022</v>
      </c>
      <c r="H178" s="4">
        <f>($C$14*$C$12/($C$15-$C$14))*((EXP(-$C$14*F178))-(EXP(-$C$15*F178))) + $C$10*EXP(-$C$15*F178)</f>
        <v>8.1392572515181505E-2</v>
      </c>
      <c r="I178" s="4">
        <f t="shared" si="2"/>
        <v>8.9186074274848188</v>
      </c>
    </row>
    <row r="179" spans="6:9" x14ac:dyDescent="0.3">
      <c r="F179" s="2">
        <v>14.7</v>
      </c>
      <c r="G179" s="2">
        <f>F179*$C$17</f>
        <v>1029</v>
      </c>
      <c r="H179" s="4">
        <f>($C$14*$C$12/($C$15-$C$14))*((EXP(-$C$14*F179))-(EXP(-$C$15*F179))) + $C$10*EXP(-$C$15*F179)</f>
        <v>7.8203702286367582E-2</v>
      </c>
      <c r="I179" s="4">
        <f t="shared" si="2"/>
        <v>8.921796297713632</v>
      </c>
    </row>
    <row r="180" spans="6:9" x14ac:dyDescent="0.3">
      <c r="F180" s="2">
        <v>14.8</v>
      </c>
      <c r="G180" s="2">
        <f>F180*$C$17</f>
        <v>1036</v>
      </c>
      <c r="H180" s="4">
        <f>($C$14*$C$12/($C$15-$C$14))*((EXP(-$C$14*F180))-(EXP(-$C$15*F180))) + $C$10*EXP(-$C$15*F180)</f>
        <v>7.5139647546081142E-2</v>
      </c>
      <c r="I180" s="4">
        <f t="shared" si="2"/>
        <v>8.9248603524539192</v>
      </c>
    </row>
    <row r="181" spans="6:9" x14ac:dyDescent="0.3">
      <c r="F181" s="2">
        <v>14.9</v>
      </c>
      <c r="G181" s="2">
        <f>F181*$C$17</f>
        <v>1043</v>
      </c>
      <c r="H181" s="4">
        <f>($C$14*$C$12/($C$15-$C$14))*((EXP(-$C$14*F181))-(EXP(-$C$15*F181))) + $C$10*EXP(-$C$15*F181)</f>
        <v>7.2195533307823648E-2</v>
      </c>
      <c r="I181" s="4">
        <f t="shared" si="2"/>
        <v>8.9278044666921765</v>
      </c>
    </row>
    <row r="182" spans="6:9" x14ac:dyDescent="0.3">
      <c r="F182" s="2">
        <v>15</v>
      </c>
      <c r="G182" s="2">
        <f>F182*$C$17</f>
        <v>1050</v>
      </c>
      <c r="H182" s="4">
        <f>($C$14*$C$12/($C$15-$C$14))*((EXP(-$C$14*F182))-(EXP(-$C$15*F182))) + $C$10*EXP(-$C$15*F182)</f>
        <v>6.9366674092239275E-2</v>
      </c>
      <c r="I182" s="4">
        <f t="shared" ref="I182:I232" si="3">9-H182</f>
        <v>8.9306333259077615</v>
      </c>
    </row>
    <row r="183" spans="6:9" x14ac:dyDescent="0.3">
      <c r="F183" s="2">
        <v>15.1</v>
      </c>
      <c r="G183" s="2">
        <f>F183*$C$17</f>
        <v>1057</v>
      </c>
      <c r="H183" s="4">
        <f>($C$14*$C$12/($C$15-$C$14))*((EXP(-$C$14*F183))-(EXP(-$C$15*F183))) + $C$10*EXP(-$C$15*F183)</f>
        <v>6.6648566637914616E-2</v>
      </c>
      <c r="I183" s="4">
        <f t="shared" si="3"/>
        <v>8.9333514333620858</v>
      </c>
    </row>
    <row r="184" spans="6:9" x14ac:dyDescent="0.3">
      <c r="F184" s="2">
        <v>15.2</v>
      </c>
      <c r="G184" s="2">
        <f>F184*$C$17</f>
        <v>1064</v>
      </c>
      <c r="H184" s="4">
        <f>($C$14*$C$12/($C$15-$C$14))*((EXP(-$C$14*F184))-(EXP(-$C$15*F184))) + $C$10*EXP(-$C$15*F184)</f>
        <v>6.4036882885814966E-2</v>
      </c>
      <c r="I184" s="4">
        <f t="shared" si="3"/>
        <v>8.9359631171141842</v>
      </c>
    </row>
    <row r="185" spans="6:9" x14ac:dyDescent="0.3">
      <c r="F185" s="2">
        <v>15.3</v>
      </c>
      <c r="G185" s="2">
        <f>F185*$C$17</f>
        <v>1071</v>
      </c>
      <c r="H185" s="4">
        <f>($C$14*$C$12/($C$15-$C$14))*((EXP(-$C$14*F185))-(EXP(-$C$15*F185))) + $C$10*EXP(-$C$15*F185)</f>
        <v>6.1527463227675445E-2</v>
      </c>
      <c r="I185" s="4">
        <f t="shared" si="3"/>
        <v>8.9384725367723252</v>
      </c>
    </row>
    <row r="186" spans="6:9" x14ac:dyDescent="0.3">
      <c r="F186" s="2">
        <v>15.4</v>
      </c>
      <c r="G186" s="2">
        <f>F186*$C$17</f>
        <v>1078</v>
      </c>
      <c r="H186" s="4">
        <f>($C$14*$C$12/($C$15-$C$14))*((EXP(-$C$14*F186))-(EXP(-$C$15*F186))) + $C$10*EXP(-$C$15*F186)</f>
        <v>5.9116310008955689E-2</v>
      </c>
      <c r="I186" s="4">
        <f t="shared" si="3"/>
        <v>8.9408836899910451</v>
      </c>
    </row>
    <row r="187" spans="6:9" x14ac:dyDescent="0.3">
      <c r="F187" s="2">
        <v>15.5</v>
      </c>
      <c r="G187" s="2">
        <f>F187*$C$17</f>
        <v>1085</v>
      </c>
      <c r="H187" s="4">
        <f>($C$14*$C$12/($C$15-$C$14))*((EXP(-$C$14*F187))-(EXP(-$C$15*F187))) + $C$10*EXP(-$C$15*F187)</f>
        <v>5.6799581277250946E-2</v>
      </c>
      <c r="I187" s="4">
        <f t="shared" si="3"/>
        <v>8.9432004187227498</v>
      </c>
    </row>
    <row r="188" spans="6:9" x14ac:dyDescent="0.3">
      <c r="F188" s="2">
        <v>15.6</v>
      </c>
      <c r="G188" s="2">
        <f>F188*$C$17</f>
        <v>1092</v>
      </c>
      <c r="H188" s="4">
        <f>($C$14*$C$12/($C$15-$C$14))*((EXP(-$C$14*F188))-(EXP(-$C$15*F188))) + $C$10*EXP(-$C$15*F188)</f>
        <v>5.4573584767336709E-2</v>
      </c>
      <c r="I188" s="4">
        <f t="shared" si="3"/>
        <v>8.9454264152326637</v>
      </c>
    </row>
    <row r="189" spans="6:9" x14ac:dyDescent="0.3">
      <c r="F189" s="2">
        <v>15.7</v>
      </c>
      <c r="G189" s="2">
        <f>F189*$C$17</f>
        <v>1099</v>
      </c>
      <c r="H189" s="4">
        <f>($C$14*$C$12/($C$15-$C$14))*((EXP(-$C$14*F189))-(EXP(-$C$15*F189))) + $C$10*EXP(-$C$15*F189)</f>
        <v>5.2434772114297978E-2</v>
      </c>
      <c r="I189" s="4">
        <f t="shared" si="3"/>
        <v>8.9475652278857023</v>
      </c>
    </row>
    <row r="190" spans="6:9" x14ac:dyDescent="0.3">
      <c r="F190" s="2">
        <v>15.8</v>
      </c>
      <c r="G190" s="2">
        <f>F190*$C$17</f>
        <v>1106</v>
      </c>
      <c r="H190" s="4">
        <f>($C$14*$C$12/($C$15-$C$14))*((EXP(-$C$14*F190))-(EXP(-$C$15*F190))) + $C$10*EXP(-$C$15*F190)</f>
        <v>5.0379733286469011E-2</v>
      </c>
      <c r="I190" s="4">
        <f t="shared" si="3"/>
        <v>8.9496202667135307</v>
      </c>
    </row>
    <row r="191" spans="6:9" x14ac:dyDescent="0.3">
      <c r="F191" s="2">
        <v>15.9</v>
      </c>
      <c r="G191" s="2">
        <f>F191*$C$17</f>
        <v>1113</v>
      </c>
      <c r="H191" s="4">
        <f>($C$14*$C$12/($C$15-$C$14))*((EXP(-$C$14*F191))-(EXP(-$C$15*F191))) + $C$10*EXP(-$C$15*F191)</f>
        <v>4.8405191230175247E-2</v>
      </c>
      <c r="I191" s="4">
        <f t="shared" si="3"/>
        <v>8.9515948087698245</v>
      </c>
    </row>
    <row r="192" spans="6:9" x14ac:dyDescent="0.3">
      <c r="F192" s="2">
        <v>16</v>
      </c>
      <c r="G192" s="2">
        <f>F192*$C$17</f>
        <v>1120</v>
      </c>
      <c r="H192" s="4">
        <f>($C$14*$C$12/($C$15-$C$14))*((EXP(-$C$14*F192))-(EXP(-$C$15*F192))) + $C$10*EXP(-$C$15*F192)</f>
        <v>4.6507996718530606E-2</v>
      </c>
      <c r="I192" s="4">
        <f t="shared" si="3"/>
        <v>8.95349200328147</v>
      </c>
    </row>
    <row r="193" spans="6:9" x14ac:dyDescent="0.3">
      <c r="F193" s="2">
        <v>16.100000000000001</v>
      </c>
      <c r="G193" s="2">
        <f>F193*$C$17</f>
        <v>1127</v>
      </c>
      <c r="H193" s="4">
        <f>($C$14*$C$12/($C$15-$C$14))*((EXP(-$C$14*F193))-(EXP(-$C$15*F193))) + $C$10*EXP(-$C$15*F193)</f>
        <v>4.4685123396799219E-2</v>
      </c>
      <c r="I193" s="4">
        <f t="shared" si="3"/>
        <v>8.9553148766032002</v>
      </c>
    </row>
    <row r="194" spans="6:9" x14ac:dyDescent="0.3">
      <c r="F194" s="2">
        <v>16.2</v>
      </c>
      <c r="G194" s="2">
        <f>F194*$C$17</f>
        <v>1134</v>
      </c>
      <c r="H194" s="4">
        <f>($C$14*$C$12/($C$15-$C$14))*((EXP(-$C$14*F194))-(EXP(-$C$15*F194))) + $C$10*EXP(-$C$15*F194)</f>
        <v>4.2933663017080771E-2</v>
      </c>
      <c r="I194" s="4">
        <f t="shared" si="3"/>
        <v>8.9570663369829191</v>
      </c>
    </row>
    <row r="195" spans="6:9" x14ac:dyDescent="0.3">
      <c r="F195" s="2">
        <v>16.3</v>
      </c>
      <c r="G195" s="2">
        <f>F195*$C$17</f>
        <v>1141</v>
      </c>
      <c r="H195" s="4">
        <f>($C$14*$C$12/($C$15-$C$14))*((EXP(-$C$14*F195))-(EXP(-$C$15*F195))) + $C$10*EXP(-$C$15*F195)</f>
        <v>4.1250820855321106E-2</v>
      </c>
      <c r="I195" s="4">
        <f t="shared" si="3"/>
        <v>8.9587491791446787</v>
      </c>
    </row>
    <row r="196" spans="6:9" x14ac:dyDescent="0.3">
      <c r="F196" s="2">
        <v>16.399999999999999</v>
      </c>
      <c r="G196" s="2">
        <f>F196*$C$17</f>
        <v>1148</v>
      </c>
      <c r="H196" s="4">
        <f>($C$14*$C$12/($C$15-$C$14))*((EXP(-$C$14*F196))-(EXP(-$C$15*F196))) + $C$10*EXP(-$C$15*F196)</f>
        <v>3.9633911303889949E-2</v>
      </c>
      <c r="I196" s="4">
        <f t="shared" si="3"/>
        <v>8.9603660886961105</v>
      </c>
    </row>
    <row r="197" spans="6:9" x14ac:dyDescent="0.3">
      <c r="F197" s="2">
        <v>16.5</v>
      </c>
      <c r="G197" s="2">
        <f>F197*$C$17</f>
        <v>1155</v>
      </c>
      <c r="H197" s="4">
        <f>($C$14*$C$12/($C$15-$C$14))*((EXP(-$C$14*F197))-(EXP(-$C$15*F197))) + $C$10*EXP(-$C$15*F197)</f>
        <v>3.8080353633196104E-2</v>
      </c>
      <c r="I197" s="4">
        <f t="shared" si="3"/>
        <v>8.9619196463668036</v>
      </c>
    </row>
    <row r="198" spans="6:9" x14ac:dyDescent="0.3">
      <c r="F198" s="2">
        <v>16.600000000000001</v>
      </c>
      <c r="G198" s="2">
        <f>F198*$C$17</f>
        <v>1162</v>
      </c>
      <c r="H198" s="4">
        <f>($C$14*$C$12/($C$15-$C$14))*((EXP(-$C$14*F198))-(EXP(-$C$15*F198))) + $C$10*EXP(-$C$15*F198)</f>
        <v>3.6587667916038527E-2</v>
      </c>
      <c r="I198" s="4">
        <f t="shared" si="3"/>
        <v>8.963412332083962</v>
      </c>
    </row>
    <row r="199" spans="6:9" x14ac:dyDescent="0.3">
      <c r="F199" s="2">
        <v>16.7</v>
      </c>
      <c r="G199" s="2">
        <f>F199*$C$17</f>
        <v>1169</v>
      </c>
      <c r="H199" s="4">
        <f>($C$14*$C$12/($C$15-$C$14))*((EXP(-$C$14*F199))-(EXP(-$C$15*F199))) + $C$10*EXP(-$C$15*F199)</f>
        <v>3.5153471108608614E-2</v>
      </c>
      <c r="I199" s="4">
        <f t="shared" si="3"/>
        <v>8.9648465288913908</v>
      </c>
    </row>
    <row r="200" spans="6:9" x14ac:dyDescent="0.3">
      <c r="F200" s="2">
        <v>16.8</v>
      </c>
      <c r="G200" s="2">
        <f>F200*$C$17</f>
        <v>1176</v>
      </c>
      <c r="H200" s="4">
        <f>($C$14*$C$12/($C$15-$C$14))*((EXP(-$C$14*F200))-(EXP(-$C$15*F200))) + $C$10*EXP(-$C$15*F200)</f>
        <v>3.3775473282273726E-2</v>
      </c>
      <c r="I200" s="4">
        <f t="shared" si="3"/>
        <v>8.9662245267177259</v>
      </c>
    </row>
    <row r="201" spans="6:9" x14ac:dyDescent="0.3">
      <c r="F201" s="2">
        <v>16.899999999999999</v>
      </c>
      <c r="G201" s="2">
        <f>F201*$C$17</f>
        <v>1183</v>
      </c>
      <c r="H201" s="4">
        <f>($C$14*$C$12/($C$15-$C$14))*((EXP(-$C$14*F201))-(EXP(-$C$15*F201))) + $C$10*EXP(-$C$15*F201)</f>
        <v>3.2451474000478028E-2</v>
      </c>
      <c r="I201" s="4">
        <f t="shared" si="3"/>
        <v>8.967548525999522</v>
      </c>
    </row>
    <row r="202" spans="6:9" x14ac:dyDescent="0.3">
      <c r="F202" s="2">
        <v>17</v>
      </c>
      <c r="G202" s="2">
        <f>F202*$C$17</f>
        <v>1190</v>
      </c>
      <c r="H202" s="4">
        <f>($C$14*$C$12/($C$15-$C$14))*((EXP(-$C$14*F202))-(EXP(-$C$15*F202))) + $C$10*EXP(-$C$15*F202)</f>
        <v>3.1179358835296718E-2</v>
      </c>
      <c r="I202" s="4">
        <f t="shared" si="3"/>
        <v>8.9688206411647027</v>
      </c>
    </row>
    <row r="203" spans="6:9" x14ac:dyDescent="0.3">
      <c r="F203" s="2">
        <v>17.100000000000001</v>
      </c>
      <c r="G203" s="2">
        <f>F203*$C$17</f>
        <v>1197</v>
      </c>
      <c r="H203" s="4">
        <f>($C$14*$C$12/($C$15-$C$14))*((EXP(-$C$14*F203))-(EXP(-$C$15*F203))) + $C$10*EXP(-$C$15*F203)</f>
        <v>2.9957096018376317E-2</v>
      </c>
      <c r="I203" s="4">
        <f t="shared" si="3"/>
        <v>8.9700429039816232</v>
      </c>
    </row>
    <row r="204" spans="6:9" x14ac:dyDescent="0.3">
      <c r="F204" s="2">
        <v>17.2</v>
      </c>
      <c r="G204" s="2">
        <f>F204*$C$17</f>
        <v>1204</v>
      </c>
      <c r="H204" s="4">
        <f>($C$14*$C$12/($C$15-$C$14))*((EXP(-$C$14*F204))-(EXP(-$C$15*F204))) + $C$10*EXP(-$C$15*F204)</f>
        <v>2.8782733221180072E-2</v>
      </c>
      <c r="I204" s="4">
        <f t="shared" si="3"/>
        <v>8.9712172667788206</v>
      </c>
    </row>
    <row r="205" spans="6:9" x14ac:dyDescent="0.3">
      <c r="F205" s="2">
        <v>17.3</v>
      </c>
      <c r="G205" s="2">
        <f>F205*$C$17</f>
        <v>1211</v>
      </c>
      <c r="H205" s="4">
        <f>($C$14*$C$12/($C$15-$C$14))*((EXP(-$C$14*F205))-(EXP(-$C$15*F205))) + $C$10*EXP(-$C$15*F205)</f>
        <v>2.7654394459642372E-2</v>
      </c>
      <c r="I205" s="4">
        <f t="shared" si="3"/>
        <v>8.9723456055403581</v>
      </c>
    </row>
    <row r="206" spans="6:9" x14ac:dyDescent="0.3">
      <c r="F206" s="2">
        <v>17.399999999999999</v>
      </c>
      <c r="G206" s="2">
        <f>F206*$C$17</f>
        <v>1218</v>
      </c>
      <c r="H206" s="4">
        <f>($C$14*$C$12/($C$15-$C$14))*((EXP(-$C$14*F206))-(EXP(-$C$15*F206))) + $C$10*EXP(-$C$15*F206)</f>
        <v>2.6570277118512325E-2</v>
      </c>
      <c r="I206" s="4">
        <f t="shared" si="3"/>
        <v>8.9734297228814874</v>
      </c>
    </row>
    <row r="207" spans="6:9" x14ac:dyDescent="0.3">
      <c r="F207" s="2">
        <v>17.5</v>
      </c>
      <c r="G207" s="2">
        <f>F207*$C$17</f>
        <v>1225</v>
      </c>
      <c r="H207" s="4">
        <f>($C$14*$C$12/($C$15-$C$14))*((EXP(-$C$14*F207))-(EXP(-$C$15*F207))) + $C$10*EXP(-$C$15*F207)</f>
        <v>2.5528649090837349E-2</v>
      </c>
      <c r="I207" s="4">
        <f t="shared" si="3"/>
        <v>8.9744713509091625</v>
      </c>
    </row>
    <row r="208" spans="6:9" x14ac:dyDescent="0.3">
      <c r="F208" s="2">
        <v>17.600000000000001</v>
      </c>
      <c r="G208" s="2">
        <f>F208*$C$17</f>
        <v>1232</v>
      </c>
      <c r="H208" s="4">
        <f>($C$14*$C$12/($C$15-$C$14))*((EXP(-$C$14*F208))-(EXP(-$C$15*F208))) + $C$10*EXP(-$C$15*F208)</f>
        <v>2.4527846028205489E-2</v>
      </c>
      <c r="I208" s="4">
        <f t="shared" si="3"/>
        <v>8.9754721539717952</v>
      </c>
    </row>
    <row r="209" spans="6:9" x14ac:dyDescent="0.3">
      <c r="F209" s="2">
        <v>17.7</v>
      </c>
      <c r="G209" s="2">
        <f>F209*$C$17</f>
        <v>1239</v>
      </c>
      <c r="H209" s="4">
        <f>($C$14*$C$12/($C$15-$C$14))*((EXP(-$C$14*F209))-(EXP(-$C$15*F209))) + $C$10*EXP(-$C$15*F209)</f>
        <v>2.3566268697523544E-2</v>
      </c>
      <c r="I209" s="4">
        <f t="shared" si="3"/>
        <v>8.9764337313024765</v>
      </c>
    </row>
    <row r="210" spans="6:9" x14ac:dyDescent="0.3">
      <c r="F210" s="2">
        <v>17.8</v>
      </c>
      <c r="G210" s="2">
        <f>F210*$C$17</f>
        <v>1246</v>
      </c>
      <c r="H210" s="4">
        <f>($C$14*$C$12/($C$15-$C$14))*((EXP(-$C$14*F210))-(EXP(-$C$15*F210))) + $C$10*EXP(-$C$15*F210)</f>
        <v>2.2642380440264214E-2</v>
      </c>
      <c r="I210" s="4">
        <f t="shared" si="3"/>
        <v>8.9773576195597364</v>
      </c>
    </row>
    <row r="211" spans="6:9" x14ac:dyDescent="0.3">
      <c r="F211" s="2">
        <v>17.899999999999999</v>
      </c>
      <c r="G211" s="2">
        <f>F211*$C$17</f>
        <v>1253</v>
      </c>
      <c r="H211" s="4">
        <f>($C$14*$C$12/($C$15-$C$14))*((EXP(-$C$14*F211))-(EXP(-$C$15*F211))) + $C$10*EXP(-$C$15*F211)</f>
        <v>2.1754704730266101E-2</v>
      </c>
      <c r="I211" s="4">
        <f t="shared" si="3"/>
        <v>8.9782452952697334</v>
      </c>
    </row>
    <row r="212" spans="6:9" x14ac:dyDescent="0.3">
      <c r="F212" s="2">
        <v>18</v>
      </c>
      <c r="G212" s="2">
        <f>F212*$C$17</f>
        <v>1260</v>
      </c>
      <c r="H212" s="4">
        <f>($C$14*$C$12/($C$15-$C$14))*((EXP(-$C$14*F212))-(EXP(-$C$15*F212))) + $C$10*EXP(-$C$15*F212)</f>
        <v>2.0901822826313338E-2</v>
      </c>
      <c r="I212" s="4">
        <f t="shared" si="3"/>
        <v>8.979098177173686</v>
      </c>
    </row>
    <row r="213" spans="6:9" x14ac:dyDescent="0.3">
      <c r="F213" s="2">
        <v>18.100000000000001</v>
      </c>
      <c r="G213" s="2">
        <f>F213*$C$17</f>
        <v>1267</v>
      </c>
      <c r="H213" s="4">
        <f>($C$14*$C$12/($C$15-$C$14))*((EXP(-$C$14*F213))-(EXP(-$C$15*F213))) + $C$10*EXP(-$C$15*F213)</f>
        <v>2.0082371515863982E-2</v>
      </c>
      <c r="I213" s="4">
        <f t="shared" si="3"/>
        <v>8.9799176284841362</v>
      </c>
    </row>
    <row r="214" spans="6:9" x14ac:dyDescent="0.3">
      <c r="F214" s="2">
        <v>18.2</v>
      </c>
      <c r="G214" s="2">
        <f>F214*$C$17</f>
        <v>1274</v>
      </c>
      <c r="H214" s="4">
        <f>($C$14*$C$12/($C$15-$C$14))*((EXP(-$C$14*F214))-(EXP(-$C$15*F214))) + $C$10*EXP(-$C$15*F214)</f>
        <v>1.9295040946429462E-2</v>
      </c>
      <c r="I214" s="4">
        <f t="shared" si="3"/>
        <v>8.9807049590535701</v>
      </c>
    </row>
    <row r="215" spans="6:9" x14ac:dyDescent="0.3">
      <c r="F215" s="2">
        <v>18.3</v>
      </c>
      <c r="G215" s="2">
        <f>F215*$C$17</f>
        <v>1281</v>
      </c>
      <c r="H215" s="4">
        <f>($C$14*$C$12/($C$15-$C$14))*((EXP(-$C$14*F215))-(EXP(-$C$15*F215))) + $C$10*EXP(-$C$15*F215)</f>
        <v>1.8538572541238828E-2</v>
      </c>
      <c r="I215" s="4">
        <f t="shared" si="3"/>
        <v>8.9814614274587612</v>
      </c>
    </row>
    <row r="216" spans="6:9" x14ac:dyDescent="0.3">
      <c r="F216" s="2">
        <v>18.399999999999999</v>
      </c>
      <c r="G216" s="2">
        <f>F216*$C$17</f>
        <v>1288</v>
      </c>
      <c r="H216" s="4">
        <f>($C$14*$C$12/($C$15-$C$14))*((EXP(-$C$14*F216))-(EXP(-$C$15*F216))) + $C$10*EXP(-$C$15*F216)</f>
        <v>1.7811756995947722E-2</v>
      </c>
      <c r="I216" s="4">
        <f t="shared" si="3"/>
        <v>8.9821882430040532</v>
      </c>
    </row>
    <row r="217" spans="6:9" x14ac:dyDescent="0.3">
      <c r="F217" s="2">
        <v>18.5</v>
      </c>
      <c r="G217" s="2">
        <f>F217*$C$17</f>
        <v>1295</v>
      </c>
      <c r="H217" s="4">
        <f>($C$14*$C$12/($C$15-$C$14))*((EXP(-$C$14*F217))-(EXP(-$C$15*F217))) + $C$10*EXP(-$C$15*F217)</f>
        <v>1.7113432353272444E-2</v>
      </c>
      <c r="I217" s="4">
        <f t="shared" si="3"/>
        <v>8.9828865676467284</v>
      </c>
    </row>
    <row r="218" spans="6:9" x14ac:dyDescent="0.3">
      <c r="F218" s="2">
        <v>18.600000000000001</v>
      </c>
      <c r="G218" s="2">
        <f>F218*$C$17</f>
        <v>1302</v>
      </c>
      <c r="H218" s="4">
        <f>($C$14*$C$12/($C$15-$C$14))*((EXP(-$C$14*F218))-(EXP(-$C$15*F218))) + $C$10*EXP(-$C$15*F218)</f>
        <v>1.6442482152548094E-2</v>
      </c>
      <c r="I218" s="4">
        <f t="shared" si="3"/>
        <v>8.9835575178474514</v>
      </c>
    </row>
    <row r="219" spans="6:9" x14ac:dyDescent="0.3">
      <c r="F219" s="2">
        <v>18.7</v>
      </c>
      <c r="G219" s="2">
        <f>F219*$C$17</f>
        <v>1309</v>
      </c>
      <c r="H219" s="4">
        <f>($C$14*$C$12/($C$15-$C$14))*((EXP(-$C$14*F219))-(EXP(-$C$15*F219))) + $C$10*EXP(-$C$15*F219)</f>
        <v>1.5797833651321438E-2</v>
      </c>
      <c r="I219" s="4">
        <f t="shared" si="3"/>
        <v>8.9842021663486786</v>
      </c>
    </row>
    <row r="220" spans="6:9" x14ac:dyDescent="0.3">
      <c r="F220" s="2">
        <v>18.8</v>
      </c>
      <c r="G220" s="2">
        <f>F220*$C$17</f>
        <v>1316</v>
      </c>
      <c r="H220" s="4">
        <f>($C$14*$C$12/($C$15-$C$14))*((EXP(-$C$14*F220))-(EXP(-$C$15*F220))) + $C$10*EXP(-$C$15*F220)</f>
        <v>1.5178456116199356E-2</v>
      </c>
      <c r="I220" s="4">
        <f t="shared" si="3"/>
        <v>8.9848215438838004</v>
      </c>
    </row>
    <row r="221" spans="6:9" x14ac:dyDescent="0.3">
      <c r="F221" s="2">
        <v>18.899999999999999</v>
      </c>
      <c r="G221" s="2">
        <f>F221*$C$17</f>
        <v>1323</v>
      </c>
      <c r="H221" s="4">
        <f>($C$14*$C$12/($C$15-$C$14))*((EXP(-$C$14*F221))-(EXP(-$C$15*F221))) + $C$10*EXP(-$C$15*F221)</f>
        <v>1.4583359180278293E-2</v>
      </c>
      <c r="I221" s="4">
        <f t="shared" si="3"/>
        <v>8.9854166408197216</v>
      </c>
    </row>
    <row r="222" spans="6:9" x14ac:dyDescent="0.3">
      <c r="F222" s="2">
        <v>19</v>
      </c>
      <c r="G222" s="2">
        <f>F222*$C$17</f>
        <v>1330</v>
      </c>
      <c r="H222" s="4">
        <f>($C$14*$C$12/($C$15-$C$14))*((EXP(-$C$14*F222))-(EXP(-$C$15*F222))) + $C$10*EXP(-$C$15*F222)</f>
        <v>1.4011591264581329E-2</v>
      </c>
      <c r="I222" s="4">
        <f t="shared" si="3"/>
        <v>8.9859884087354178</v>
      </c>
    </row>
    <row r="223" spans="6:9" x14ac:dyDescent="0.3">
      <c r="F223" s="2">
        <v>19.100000000000001</v>
      </c>
      <c r="G223" s="2">
        <f>F223*$C$17</f>
        <v>1337</v>
      </c>
      <c r="H223" s="4">
        <f>($C$14*$C$12/($C$15-$C$14))*((EXP(-$C$14*F223))-(EXP(-$C$15*F223))) + $C$10*EXP(-$C$15*F223)</f>
        <v>1.3462238061027707E-2</v>
      </c>
      <c r="I223" s="4">
        <f t="shared" si="3"/>
        <v>8.9865377619389726</v>
      </c>
    </row>
    <row r="224" spans="6:9" x14ac:dyDescent="0.3">
      <c r="F224" s="2">
        <v>19.2</v>
      </c>
      <c r="G224" s="2">
        <f>F224*$C$17</f>
        <v>1344</v>
      </c>
      <c r="H224" s="4">
        <f>($C$14*$C$12/($C$15-$C$14))*((EXP(-$C$14*F224))-(EXP(-$C$15*F224))) + $C$10*EXP(-$C$15*F224)</f>
        <v>1.2934421074553056E-2</v>
      </c>
      <c r="I224" s="4">
        <f t="shared" si="3"/>
        <v>8.9870655789254474</v>
      </c>
    </row>
    <row r="225" spans="6:9" x14ac:dyDescent="0.3">
      <c r="F225" s="2">
        <v>19.3</v>
      </c>
      <c r="G225" s="2">
        <f>F225*$C$17</f>
        <v>1351</v>
      </c>
      <c r="H225" s="4">
        <f>($C$14*$C$12/($C$15-$C$14))*((EXP(-$C$14*F225))-(EXP(-$C$15*F225))) + $C$10*EXP(-$C$15*F225)</f>
        <v>1.2427296222089924E-2</v>
      </c>
      <c r="I225" s="4">
        <f t="shared" si="3"/>
        <v>8.9875727037779107</v>
      </c>
    </row>
    <row r="226" spans="6:9" x14ac:dyDescent="0.3">
      <c r="F226" s="2">
        <v>19.399999999999999</v>
      </c>
      <c r="G226" s="2">
        <f>F226*$C$17</f>
        <v>1358</v>
      </c>
      <c r="H226" s="4">
        <f>($C$14*$C$12/($C$15-$C$14))*((EXP(-$C$14*F226))-(EXP(-$C$15*F226))) + $C$10*EXP(-$C$15*F226)</f>
        <v>1.1940052486205227E-2</v>
      </c>
      <c r="I226" s="4">
        <f t="shared" si="3"/>
        <v>8.9880599475137952</v>
      </c>
    </row>
    <row r="227" spans="6:9" x14ac:dyDescent="0.3">
      <c r="F227" s="2">
        <v>19.5</v>
      </c>
      <c r="G227" s="2">
        <f>F227*$C$17</f>
        <v>1365</v>
      </c>
      <c r="H227" s="4">
        <f>($C$14*$C$12/($C$15-$C$14))*((EXP(-$C$14*F227))-(EXP(-$C$15*F227))) + $C$10*EXP(-$C$15*F227)</f>
        <v>1.1471910621275104E-2</v>
      </c>
      <c r="I227" s="4">
        <f t="shared" si="3"/>
        <v>8.9885280893787254</v>
      </c>
    </row>
    <row r="228" spans="6:9" x14ac:dyDescent="0.3">
      <c r="F228" s="2">
        <v>19.600000000000001</v>
      </c>
      <c r="G228" s="2">
        <f>F228*$C$17</f>
        <v>1372</v>
      </c>
      <c r="H228" s="4">
        <f>($C$14*$C$12/($C$15-$C$14))*((EXP(-$C$14*F228))-(EXP(-$C$15*F228))) + $C$10*EXP(-$C$15*F228)</f>
        <v>1.1022121910159546E-2</v>
      </c>
      <c r="I228" s="4">
        <f t="shared" si="3"/>
        <v>8.9889778780898411</v>
      </c>
    </row>
    <row r="229" spans="6:9" x14ac:dyDescent="0.3">
      <c r="F229" s="2">
        <v>19.7</v>
      </c>
      <c r="G229" s="2">
        <f>F229*$C$17</f>
        <v>1379</v>
      </c>
      <c r="H229" s="4">
        <f>($C$14*$C$12/($C$15-$C$14))*((EXP(-$C$14*F229))-(EXP(-$C$15*F229))) + $C$10*EXP(-$C$15*F229)</f>
        <v>1.0589966969416095E-2</v>
      </c>
      <c r="I229" s="4">
        <f t="shared" si="3"/>
        <v>8.9894100330305839</v>
      </c>
    </row>
    <row r="230" spans="6:9" x14ac:dyDescent="0.3">
      <c r="F230" s="2">
        <v>19.8</v>
      </c>
      <c r="G230" s="2">
        <f>F230*$C$17</f>
        <v>1386</v>
      </c>
      <c r="H230" s="4">
        <f>($C$14*$C$12/($C$15-$C$14))*((EXP(-$C$14*F230))-(EXP(-$C$15*F230))) + $C$10*EXP(-$C$15*F230)</f>
        <v>1.0174754601168E-2</v>
      </c>
      <c r="I230" s="4">
        <f t="shared" si="3"/>
        <v>8.9898252453988317</v>
      </c>
    </row>
    <row r="231" spans="6:9" x14ac:dyDescent="0.3">
      <c r="F231" s="2">
        <v>19.899999999999999</v>
      </c>
      <c r="G231" s="2">
        <f>F231*$C$17</f>
        <v>1393</v>
      </c>
      <c r="H231" s="4">
        <f>($C$14*$C$12/($C$15-$C$14))*((EXP(-$C$14*F231))-(EXP(-$C$15*F231))) + $C$10*EXP(-$C$15*F231)</f>
        <v>9.7758206898141548E-3</v>
      </c>
      <c r="I231" s="4">
        <f t="shared" si="3"/>
        <v>8.9902241793101858</v>
      </c>
    </row>
    <row r="232" spans="6:9" x14ac:dyDescent="0.3">
      <c r="F232" s="2">
        <v>20</v>
      </c>
      <c r="G232" s="2">
        <f>F232*$C$17</f>
        <v>1400</v>
      </c>
      <c r="H232" s="4">
        <f>($C$14*$C$12/($C$15-$C$14))*((EXP(-$C$14*F232))-(EXP(-$C$15*F232))) + $C$10*EXP(-$C$15*F232)</f>
        <v>9.3925271418374805E-3</v>
      </c>
      <c r="I232" s="4">
        <f t="shared" si="3"/>
        <v>8.9906074728581622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BOD sag curve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</dc:creator>
  <cp:lastModifiedBy>Phil</cp:lastModifiedBy>
  <dcterms:created xsi:type="dcterms:W3CDTF">2014-09-27T20:57:24Z</dcterms:created>
  <dcterms:modified xsi:type="dcterms:W3CDTF">2022-06-15T04:49:38Z</dcterms:modified>
</cp:coreProperties>
</file>