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ww\sheets\"/>
    </mc:Choice>
  </mc:AlternateContent>
  <xr:revisionPtr revIDLastSave="0" documentId="13_ncr:1_{169CD249-8CA4-47DF-B167-E302AF0F4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c over column dist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0" i="1"/>
  <c r="BK22" i="1"/>
  <c r="BB22" i="1"/>
  <c r="AY22" i="1" s="1"/>
  <c r="AS22" i="1"/>
  <c r="AP22" i="1"/>
  <c r="AP47" i="1" s="1"/>
  <c r="AJ22" i="1"/>
  <c r="AA22" i="1"/>
  <c r="R22" i="1"/>
  <c r="O22" i="1" s="1"/>
  <c r="H22" i="1"/>
  <c r="E22" i="1" s="1"/>
  <c r="E30" i="1" s="1"/>
  <c r="BG48" i="1"/>
  <c r="BH22" i="1"/>
  <c r="BH48" i="1"/>
  <c r="BG47" i="1"/>
  <c r="BH47" i="1"/>
  <c r="BG46" i="1"/>
  <c r="BH46" i="1"/>
  <c r="BG45" i="1"/>
  <c r="BH45" i="1"/>
  <c r="BG44" i="1"/>
  <c r="BH44" i="1"/>
  <c r="BG43" i="1"/>
  <c r="BH43" i="1"/>
  <c r="BG42" i="1"/>
  <c r="BH42" i="1"/>
  <c r="BG41" i="1"/>
  <c r="BH41" i="1"/>
  <c r="BG40" i="1"/>
  <c r="BH40" i="1"/>
  <c r="BG39" i="1"/>
  <c r="BH39" i="1"/>
  <c r="BG38" i="1"/>
  <c r="BH38" i="1"/>
  <c r="BG37" i="1"/>
  <c r="BH37" i="1"/>
  <c r="BG36" i="1"/>
  <c r="BH36" i="1"/>
  <c r="BG35" i="1"/>
  <c r="BH35" i="1"/>
  <c r="BG34" i="1"/>
  <c r="BH34" i="1"/>
  <c r="BG33" i="1"/>
  <c r="BH33" i="1"/>
  <c r="BG32" i="1"/>
  <c r="BH32" i="1"/>
  <c r="BG31" i="1"/>
  <c r="BH31" i="1"/>
  <c r="BG30" i="1"/>
  <c r="BH30" i="1"/>
  <c r="BG29" i="1"/>
  <c r="BH29" i="1"/>
  <c r="BG28" i="1"/>
  <c r="BH28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O48" i="1"/>
  <c r="AP48" i="1"/>
  <c r="AO47" i="1"/>
  <c r="AO46" i="1"/>
  <c r="AO45" i="1"/>
  <c r="AP45" i="1"/>
  <c r="AO44" i="1"/>
  <c r="AO43" i="1"/>
  <c r="AP43" i="1"/>
  <c r="AO42" i="1"/>
  <c r="AO41" i="1"/>
  <c r="AP41" i="1"/>
  <c r="AO40" i="1"/>
  <c r="AO39" i="1"/>
  <c r="AP39" i="1"/>
  <c r="AO38" i="1"/>
  <c r="AO37" i="1"/>
  <c r="AP37" i="1"/>
  <c r="AO36" i="1"/>
  <c r="AO35" i="1"/>
  <c r="AP35" i="1"/>
  <c r="AO34" i="1"/>
  <c r="AO33" i="1"/>
  <c r="AP33" i="1"/>
  <c r="AO32" i="1"/>
  <c r="AO31" i="1"/>
  <c r="AP31" i="1"/>
  <c r="AO30" i="1"/>
  <c r="AO29" i="1"/>
  <c r="AP29" i="1"/>
  <c r="AO28" i="1"/>
  <c r="AF48" i="1"/>
  <c r="AG22" i="1"/>
  <c r="AG45" i="1" s="1"/>
  <c r="AF47" i="1"/>
  <c r="AG47" i="1"/>
  <c r="AF46" i="1"/>
  <c r="AF45" i="1"/>
  <c r="AF44" i="1"/>
  <c r="AG44" i="1"/>
  <c r="AF43" i="1"/>
  <c r="AF42" i="1"/>
  <c r="AF41" i="1"/>
  <c r="AF40" i="1"/>
  <c r="AF39" i="1"/>
  <c r="AG39" i="1"/>
  <c r="AF38" i="1"/>
  <c r="AF37" i="1"/>
  <c r="AF36" i="1"/>
  <c r="AG36" i="1"/>
  <c r="AF35" i="1"/>
  <c r="AF34" i="1"/>
  <c r="AF33" i="1"/>
  <c r="AF32" i="1"/>
  <c r="AF31" i="1"/>
  <c r="AG31" i="1"/>
  <c r="AF30" i="1"/>
  <c r="AF29" i="1"/>
  <c r="AF28" i="1"/>
  <c r="AG28" i="1"/>
  <c r="W48" i="1"/>
  <c r="X22" i="1"/>
  <c r="X45" i="1"/>
  <c r="W47" i="1"/>
  <c r="W46" i="1"/>
  <c r="W45" i="1"/>
  <c r="W44" i="1"/>
  <c r="W43" i="1"/>
  <c r="W42" i="1"/>
  <c r="W41" i="1"/>
  <c r="W40" i="1"/>
  <c r="W39" i="1"/>
  <c r="X39" i="1"/>
  <c r="W38" i="1"/>
  <c r="W37" i="1"/>
  <c r="W36" i="1"/>
  <c r="X36" i="1"/>
  <c r="W35" i="1"/>
  <c r="W34" i="1"/>
  <c r="W33" i="1"/>
  <c r="W32" i="1"/>
  <c r="W31" i="1"/>
  <c r="W30" i="1"/>
  <c r="W29" i="1"/>
  <c r="W28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28" i="1"/>
  <c r="X30" i="1"/>
  <c r="X34" i="1"/>
  <c r="X46" i="1"/>
  <c r="AG42" i="1"/>
  <c r="X33" i="1"/>
  <c r="AG41" i="1"/>
  <c r="O48" i="1" l="1"/>
  <c r="O43" i="1"/>
  <c r="O40" i="1"/>
  <c r="O35" i="1"/>
  <c r="O32" i="1"/>
  <c r="O30" i="1"/>
  <c r="O46" i="1"/>
  <c r="O33" i="1"/>
  <c r="O34" i="1"/>
  <c r="O37" i="1"/>
  <c r="O47" i="1"/>
  <c r="O44" i="1"/>
  <c r="O39" i="1"/>
  <c r="O36" i="1"/>
  <c r="O31" i="1"/>
  <c r="O28" i="1"/>
  <c r="O38" i="1"/>
  <c r="O41" i="1"/>
  <c r="O45" i="1"/>
  <c r="O42" i="1"/>
  <c r="O29" i="1"/>
  <c r="AY46" i="1"/>
  <c r="AY44" i="1"/>
  <c r="AY48" i="1"/>
  <c r="AY41" i="1"/>
  <c r="AY39" i="1"/>
  <c r="AY32" i="1"/>
  <c r="AY30" i="1"/>
  <c r="AG37" i="1"/>
  <c r="AG38" i="1"/>
  <c r="AG34" i="1"/>
  <c r="AG32" i="1"/>
  <c r="AG35" i="1"/>
  <c r="AG40" i="1"/>
  <c r="AG43" i="1"/>
  <c r="AG48" i="1"/>
  <c r="AP28" i="1"/>
  <c r="AP30" i="1"/>
  <c r="AP32" i="1"/>
  <c r="AP34" i="1"/>
  <c r="AP36" i="1"/>
  <c r="AP38" i="1"/>
  <c r="AP40" i="1"/>
  <c r="AP42" i="1"/>
  <c r="AP44" i="1"/>
  <c r="AP46" i="1"/>
  <c r="AG33" i="1"/>
  <c r="AG29" i="1"/>
  <c r="AG46" i="1"/>
  <c r="AG30" i="1"/>
  <c r="E46" i="1"/>
  <c r="E39" i="1"/>
  <c r="E40" i="1"/>
  <c r="E35" i="1"/>
  <c r="E33" i="1"/>
  <c r="E29" i="1"/>
  <c r="E34" i="1"/>
  <c r="E37" i="1"/>
  <c r="E42" i="1"/>
  <c r="E45" i="1"/>
  <c r="E47" i="1"/>
  <c r="E31" i="1"/>
  <c r="E36" i="1"/>
  <c r="E28" i="1"/>
  <c r="E43" i="1"/>
  <c r="E48" i="1"/>
  <c r="E32" i="1"/>
  <c r="E38" i="1"/>
  <c r="E41" i="1"/>
  <c r="E44" i="1"/>
  <c r="AY45" i="1"/>
  <c r="AY42" i="1"/>
  <c r="AY37" i="1"/>
  <c r="AY34" i="1"/>
  <c r="AY29" i="1"/>
  <c r="AY28" i="1"/>
  <c r="AY47" i="1"/>
  <c r="AY31" i="1"/>
  <c r="AY33" i="1"/>
  <c r="AY43" i="1"/>
  <c r="AY38" i="1"/>
  <c r="AY35" i="1"/>
  <c r="AY40" i="1"/>
  <c r="AY36" i="1"/>
  <c r="X48" i="1"/>
  <c r="X43" i="1"/>
  <c r="X40" i="1"/>
  <c r="X35" i="1"/>
  <c r="X32" i="1"/>
  <c r="X38" i="1"/>
  <c r="X41" i="1"/>
  <c r="X42" i="1"/>
  <c r="X29" i="1"/>
  <c r="E16" i="1"/>
  <c r="E17" i="1" s="1"/>
  <c r="BJ29" i="1" s="1"/>
  <c r="BL29" i="1" s="1"/>
  <c r="X37" i="1"/>
  <c r="X28" i="1"/>
  <c r="X31" i="1"/>
  <c r="X44" i="1"/>
  <c r="X47" i="1"/>
  <c r="F36" i="1" l="1"/>
  <c r="H36" i="1" s="1"/>
  <c r="BJ47" i="1"/>
  <c r="BL47" i="1" s="1"/>
  <c r="G44" i="1"/>
  <c r="I44" i="1" s="1"/>
  <c r="BI41" i="1"/>
  <c r="BK41" i="1" s="1"/>
  <c r="Q45" i="1"/>
  <c r="S45" i="1" s="1"/>
  <c r="AZ35" i="1"/>
  <c r="BB35" i="1" s="1"/>
  <c r="AH28" i="1"/>
  <c r="AJ28" i="1" s="1"/>
  <c r="G33" i="1"/>
  <c r="I33" i="1" s="1"/>
  <c r="BI38" i="1"/>
  <c r="BK38" i="1" s="1"/>
  <c r="BJ30" i="1"/>
  <c r="BL30" i="1" s="1"/>
  <c r="G42" i="1"/>
  <c r="I42" i="1" s="1"/>
  <c r="AZ41" i="1"/>
  <c r="BB41" i="1" s="1"/>
  <c r="BD41" i="1" s="1"/>
  <c r="AH30" i="1"/>
  <c r="AJ30" i="1" s="1"/>
  <c r="Z32" i="1"/>
  <c r="AB32" i="1" s="1"/>
  <c r="Q47" i="1"/>
  <c r="S47" i="1" s="1"/>
  <c r="Q31" i="1"/>
  <c r="S31" i="1" s="1"/>
  <c r="BA31" i="1"/>
  <c r="BC31" i="1" s="1"/>
  <c r="P35" i="1"/>
  <c r="AR33" i="1"/>
  <c r="AT33" i="1" s="1"/>
  <c r="AI41" i="1"/>
  <c r="AK41" i="1" s="1"/>
  <c r="Y29" i="1"/>
  <c r="AA29" i="1" s="1"/>
  <c r="AZ38" i="1"/>
  <c r="BB38" i="1" s="1"/>
  <c r="AI44" i="1"/>
  <c r="AK44" i="1" s="1"/>
  <c r="Y46" i="1"/>
  <c r="AA46" i="1" s="1"/>
  <c r="AC46" i="1" s="1"/>
  <c r="F30" i="1"/>
  <c r="H30" i="1" s="1"/>
  <c r="AI42" i="1"/>
  <c r="AK42" i="1" s="1"/>
  <c r="Q38" i="1"/>
  <c r="S38" i="1" s="1"/>
  <c r="G30" i="1"/>
  <c r="I30" i="1" s="1"/>
  <c r="AR44" i="1"/>
  <c r="AT44" i="1" s="1"/>
  <c r="AH42" i="1"/>
  <c r="AJ42" i="1" s="1"/>
  <c r="Y42" i="1"/>
  <c r="AA42" i="1" s="1"/>
  <c r="Z28" i="1"/>
  <c r="AB28" i="1" s="1"/>
  <c r="Q40" i="1"/>
  <c r="S40" i="1" s="1"/>
  <c r="F39" i="1"/>
  <c r="H39" i="1" s="1"/>
  <c r="BI32" i="1"/>
  <c r="BK32" i="1" s="1"/>
  <c r="AR31" i="1"/>
  <c r="AT31" i="1" s="1"/>
  <c r="AI35" i="1"/>
  <c r="AK35" i="1" s="1"/>
  <c r="F38" i="1"/>
  <c r="H38" i="1" s="1"/>
  <c r="P39" i="1"/>
  <c r="R39" i="1" s="1"/>
  <c r="AH39" i="1"/>
  <c r="AJ39" i="1" s="1"/>
  <c r="G43" i="1"/>
  <c r="I43" i="1" s="1"/>
  <c r="AH47" i="1"/>
  <c r="AJ47" i="1" s="1"/>
  <c r="AQ32" i="1"/>
  <c r="AS32" i="1" s="1"/>
  <c r="BJ34" i="1"/>
  <c r="BL34" i="1" s="1"/>
  <c r="BM34" i="1" s="1"/>
  <c r="Y37" i="1"/>
  <c r="AA37" i="1" s="1"/>
  <c r="Q37" i="1"/>
  <c r="S37" i="1" s="1"/>
  <c r="P45" i="1"/>
  <c r="R45" i="1" s="1"/>
  <c r="Y40" i="1"/>
  <c r="AA40" i="1" s="1"/>
  <c r="AC40" i="1" s="1"/>
  <c r="BA44" i="1"/>
  <c r="BC44" i="1" s="1"/>
  <c r="Z46" i="1"/>
  <c r="AB46" i="1" s="1"/>
  <c r="G34" i="1"/>
  <c r="I34" i="1" s="1"/>
  <c r="AZ33" i="1"/>
  <c r="BB33" i="1" s="1"/>
  <c r="AQ30" i="1"/>
  <c r="AS30" i="1" s="1"/>
  <c r="AI40" i="1"/>
  <c r="AK40" i="1" s="1"/>
  <c r="AQ31" i="1"/>
  <c r="AS31" i="1" s="1"/>
  <c r="BA29" i="1"/>
  <c r="BC29" i="1" s="1"/>
  <c r="AI33" i="1"/>
  <c r="AK33" i="1" s="1"/>
  <c r="BI42" i="1"/>
  <c r="BK42" i="1" s="1"/>
  <c r="BM42" i="1" s="1"/>
  <c r="BJ46" i="1"/>
  <c r="BL46" i="1" s="1"/>
  <c r="AI39" i="1"/>
  <c r="AK39" i="1" s="1"/>
  <c r="G35" i="1"/>
  <c r="I35" i="1" s="1"/>
  <c r="BA33" i="1"/>
  <c r="BC33" i="1" s="1"/>
  <c r="P28" i="1"/>
  <c r="R28" i="1" s="1"/>
  <c r="Y36" i="1"/>
  <c r="AA36" i="1" s="1"/>
  <c r="AQ47" i="1"/>
  <c r="AS47" i="1" s="1"/>
  <c r="BJ28" i="1"/>
  <c r="BL28" i="1" s="1"/>
  <c r="AZ40" i="1"/>
  <c r="BB40" i="1" s="1"/>
  <c r="AR46" i="1"/>
  <c r="AT46" i="1" s="1"/>
  <c r="AR36" i="1"/>
  <c r="AT36" i="1" s="1"/>
  <c r="AI36" i="1"/>
  <c r="AK36" i="1" s="1"/>
  <c r="P46" i="1"/>
  <c r="R46" i="1" s="1"/>
  <c r="AI43" i="1"/>
  <c r="AK43" i="1" s="1"/>
  <c r="P43" i="1"/>
  <c r="R43" i="1" s="1"/>
  <c r="P47" i="1"/>
  <c r="R47" i="1" s="1"/>
  <c r="F34" i="1"/>
  <c r="H34" i="1" s="1"/>
  <c r="AH45" i="1"/>
  <c r="AJ45" i="1" s="1"/>
  <c r="AR41" i="1"/>
  <c r="AT41" i="1" s="1"/>
  <c r="AR45" i="1"/>
  <c r="AT45" i="1" s="1"/>
  <c r="AH41" i="1"/>
  <c r="AJ41" i="1" s="1"/>
  <c r="AL41" i="1" s="1"/>
  <c r="AR48" i="1"/>
  <c r="AT48" i="1" s="1"/>
  <c r="BJ38" i="1"/>
  <c r="BL38" i="1" s="1"/>
  <c r="BM38" i="1" s="1"/>
  <c r="BA30" i="1"/>
  <c r="BC30" i="1" s="1"/>
  <c r="BD30" i="1" s="1"/>
  <c r="Q42" i="1"/>
  <c r="S42" i="1" s="1"/>
  <c r="AH34" i="1"/>
  <c r="AJ34" i="1" s="1"/>
  <c r="Y38" i="1"/>
  <c r="AA38" i="1" s="1"/>
  <c r="P30" i="1"/>
  <c r="AH33" i="1"/>
  <c r="AJ33" i="1" s="1"/>
  <c r="P32" i="1"/>
  <c r="G46" i="1"/>
  <c r="I46" i="1" s="1"/>
  <c r="AQ38" i="1"/>
  <c r="AS38" i="1" s="1"/>
  <c r="AU38" i="1" s="1"/>
  <c r="AZ29" i="1"/>
  <c r="BB29" i="1" s="1"/>
  <c r="AZ42" i="1"/>
  <c r="BB42" i="1" s="1"/>
  <c r="AQ40" i="1"/>
  <c r="AS40" i="1" s="1"/>
  <c r="AU40" i="1" s="1"/>
  <c r="AH29" i="1"/>
  <c r="AJ29" i="1" s="1"/>
  <c r="Y48" i="1"/>
  <c r="AA48" i="1" s="1"/>
  <c r="AZ44" i="1"/>
  <c r="BB44" i="1" s="1"/>
  <c r="Z36" i="1"/>
  <c r="AB36" i="1" s="1"/>
  <c r="G29" i="1"/>
  <c r="I29" i="1" s="1"/>
  <c r="BI44" i="1"/>
  <c r="BK44" i="1" s="1"/>
  <c r="G31" i="1"/>
  <c r="I31" i="1" s="1"/>
  <c r="Q41" i="1"/>
  <c r="S41" i="1" s="1"/>
  <c r="T41" i="1" s="1"/>
  <c r="AR38" i="1"/>
  <c r="AT38" i="1" s="1"/>
  <c r="AR32" i="1"/>
  <c r="AT32" i="1" s="1"/>
  <c r="Z47" i="1"/>
  <c r="AB47" i="1" s="1"/>
  <c r="Y33" i="1"/>
  <c r="AA33" i="1" s="1"/>
  <c r="AC33" i="1" s="1"/>
  <c r="P40" i="1"/>
  <c r="R40" i="1" s="1"/>
  <c r="Z34" i="1"/>
  <c r="AB34" i="1" s="1"/>
  <c r="AI32" i="1"/>
  <c r="AK32" i="1" s="1"/>
  <c r="AZ47" i="1"/>
  <c r="BB47" i="1" s="1"/>
  <c r="AL33" i="1"/>
  <c r="T39" i="1"/>
  <c r="AH40" i="1"/>
  <c r="AJ40" i="1" s="1"/>
  <c r="AL40" i="1" s="1"/>
  <c r="AR29" i="1"/>
  <c r="AT29" i="1" s="1"/>
  <c r="BA36" i="1"/>
  <c r="BC36" i="1" s="1"/>
  <c r="AH48" i="1"/>
  <c r="AJ48" i="1" s="1"/>
  <c r="Z38" i="1"/>
  <c r="AB38" i="1" s="1"/>
  <c r="AC38" i="1" s="1"/>
  <c r="P34" i="1"/>
  <c r="Z43" i="1"/>
  <c r="AB43" i="1" s="1"/>
  <c r="P31" i="1"/>
  <c r="AQ43" i="1"/>
  <c r="AS43" i="1" s="1"/>
  <c r="Z45" i="1"/>
  <c r="AB45" i="1" s="1"/>
  <c r="AQ33" i="1"/>
  <c r="AS33" i="1" s="1"/>
  <c r="AU33" i="1" s="1"/>
  <c r="G41" i="1"/>
  <c r="I41" i="1" s="1"/>
  <c r="AQ44" i="1"/>
  <c r="AS44" i="1" s="1"/>
  <c r="BJ48" i="1"/>
  <c r="BL48" i="1" s="1"/>
  <c r="Q34" i="1"/>
  <c r="S34" i="1" s="1"/>
  <c r="BI40" i="1"/>
  <c r="BK40" i="1" s="1"/>
  <c r="BA47" i="1"/>
  <c r="BC47" i="1" s="1"/>
  <c r="F44" i="1"/>
  <c r="H44" i="1" s="1"/>
  <c r="J44" i="1" s="1"/>
  <c r="BA37" i="1"/>
  <c r="BC37" i="1" s="1"/>
  <c r="AZ31" i="1"/>
  <c r="BB31" i="1" s="1"/>
  <c r="BD31" i="1" s="1"/>
  <c r="BA28" i="1"/>
  <c r="BC28" i="1" s="1"/>
  <c r="Y34" i="1"/>
  <c r="AA34" i="1" s="1"/>
  <c r="AR39" i="1"/>
  <c r="AT39" i="1" s="1"/>
  <c r="Q29" i="1"/>
  <c r="S29" i="1" s="1"/>
  <c r="F48" i="1"/>
  <c r="H48" i="1" s="1"/>
  <c r="AI30" i="1"/>
  <c r="AK30" i="1" s="1"/>
  <c r="AL30" i="1" s="1"/>
  <c r="AQ42" i="1"/>
  <c r="AS42" i="1" s="1"/>
  <c r="Q28" i="1"/>
  <c r="S28" i="1" s="1"/>
  <c r="Q39" i="1"/>
  <c r="S39" i="1" s="1"/>
  <c r="Q33" i="1"/>
  <c r="S33" i="1" s="1"/>
  <c r="Z33" i="1"/>
  <c r="AB33" i="1" s="1"/>
  <c r="BJ32" i="1"/>
  <c r="BL32" i="1" s="1"/>
  <c r="BI31" i="1"/>
  <c r="BK31" i="1" s="1"/>
  <c r="P38" i="1"/>
  <c r="R38" i="1" s="1"/>
  <c r="T38" i="1" s="1"/>
  <c r="F33" i="1"/>
  <c r="H33" i="1" s="1"/>
  <c r="BJ36" i="1"/>
  <c r="BL36" i="1" s="1"/>
  <c r="Q30" i="1"/>
  <c r="S30" i="1" s="1"/>
  <c r="BI48" i="1"/>
  <c r="BK48" i="1" s="1"/>
  <c r="BM48" i="1" s="1"/>
  <c r="BA41" i="1"/>
  <c r="BC41" i="1" s="1"/>
  <c r="Z29" i="1"/>
  <c r="AB29" i="1" s="1"/>
  <c r="AQ46" i="1"/>
  <c r="AS46" i="1" s="1"/>
  <c r="AH37" i="1"/>
  <c r="AJ37" i="1" s="1"/>
  <c r="AL37" i="1" s="1"/>
  <c r="BI34" i="1"/>
  <c r="BK34" i="1" s="1"/>
  <c r="BA46" i="1"/>
  <c r="BC46" i="1" s="1"/>
  <c r="AR40" i="1"/>
  <c r="AT40" i="1" s="1"/>
  <c r="F47" i="1"/>
  <c r="H47" i="1" s="1"/>
  <c r="Y39" i="1"/>
  <c r="AA39" i="1" s="1"/>
  <c r="F42" i="1"/>
  <c r="H42" i="1" s="1"/>
  <c r="AH44" i="1"/>
  <c r="AJ44" i="1" s="1"/>
  <c r="AL44" i="1" s="1"/>
  <c r="BJ39" i="1"/>
  <c r="BL39" i="1" s="1"/>
  <c r="AI48" i="1"/>
  <c r="AK48" i="1" s="1"/>
  <c r="P42" i="1"/>
  <c r="R42" i="1" s="1"/>
  <c r="AQ39" i="1"/>
  <c r="AS39" i="1" s="1"/>
  <c r="AU39" i="1" s="1"/>
  <c r="AR30" i="1"/>
  <c r="AT30" i="1" s="1"/>
  <c r="AU30" i="1" s="1"/>
  <c r="G38" i="1"/>
  <c r="I38" i="1" s="1"/>
  <c r="AI34" i="1"/>
  <c r="AK34" i="1" s="1"/>
  <c r="AQ37" i="1"/>
  <c r="AS37" i="1" s="1"/>
  <c r="BA40" i="1"/>
  <c r="BC40" i="1" s="1"/>
  <c r="Q43" i="1"/>
  <c r="S43" i="1" s="1"/>
  <c r="T43" i="1" s="1"/>
  <c r="F37" i="1"/>
  <c r="H37" i="1" s="1"/>
  <c r="Z40" i="1"/>
  <c r="AB40" i="1" s="1"/>
  <c r="F43" i="1"/>
  <c r="H43" i="1" s="1"/>
  <c r="J43" i="1" s="1"/>
  <c r="F40" i="1"/>
  <c r="H40" i="1" s="1"/>
  <c r="F31" i="1"/>
  <c r="H31" i="1" s="1"/>
  <c r="Y47" i="1"/>
  <c r="AA47" i="1" s="1"/>
  <c r="AC47" i="1" s="1"/>
  <c r="F32" i="1"/>
  <c r="H32" i="1" s="1"/>
  <c r="AL42" i="1"/>
  <c r="BA39" i="1"/>
  <c r="BC39" i="1" s="1"/>
  <c r="G39" i="1"/>
  <c r="I39" i="1" s="1"/>
  <c r="AR47" i="1"/>
  <c r="AT47" i="1" s="1"/>
  <c r="P36" i="1"/>
  <c r="G36" i="1"/>
  <c r="I36" i="1" s="1"/>
  <c r="J36" i="1" s="1"/>
  <c r="AZ34" i="1"/>
  <c r="BB34" i="1" s="1"/>
  <c r="AZ45" i="1"/>
  <c r="BB45" i="1" s="1"/>
  <c r="AU48" i="1"/>
  <c r="AI31" i="1"/>
  <c r="AK31" i="1" s="1"/>
  <c r="BI28" i="1"/>
  <c r="BK28" i="1" s="1"/>
  <c r="Z42" i="1"/>
  <c r="AB42" i="1" s="1"/>
  <c r="AC42" i="1" s="1"/>
  <c r="AZ36" i="1"/>
  <c r="BB36" i="1" s="1"/>
  <c r="BD36" i="1" s="1"/>
  <c r="F28" i="1"/>
  <c r="H28" i="1" s="1"/>
  <c r="AQ45" i="1"/>
  <c r="AS45" i="1" s="1"/>
  <c r="AU47" i="1"/>
  <c r="AQ29" i="1"/>
  <c r="AS29" i="1" s="1"/>
  <c r="AU29" i="1" s="1"/>
  <c r="T45" i="1"/>
  <c r="F41" i="1"/>
  <c r="H41" i="1" s="1"/>
  <c r="BJ44" i="1"/>
  <c r="BL44" i="1" s="1"/>
  <c r="BM44" i="1" s="1"/>
  <c r="AR42" i="1"/>
  <c r="AT42" i="1" s="1"/>
  <c r="AH46" i="1"/>
  <c r="AJ46" i="1" s="1"/>
  <c r="BI36" i="1"/>
  <c r="BK36" i="1" s="1"/>
  <c r="BI46" i="1"/>
  <c r="BK46" i="1" s="1"/>
  <c r="BM46" i="1" s="1"/>
  <c r="BA38" i="1"/>
  <c r="BC38" i="1" s="1"/>
  <c r="AH38" i="1"/>
  <c r="AJ38" i="1" s="1"/>
  <c r="AR35" i="1"/>
  <c r="AT35" i="1" s="1"/>
  <c r="AQ28" i="1"/>
  <c r="AS28" i="1" s="1"/>
  <c r="AU28" i="1" s="1"/>
  <c r="Z48" i="1"/>
  <c r="AB48" i="1" s="1"/>
  <c r="AC48" i="1" s="1"/>
  <c r="Y31" i="1"/>
  <c r="AA31" i="1" s="1"/>
  <c r="AC31" i="1" s="1"/>
  <c r="AZ43" i="1"/>
  <c r="BB43" i="1" s="1"/>
  <c r="G47" i="1"/>
  <c r="I47" i="1" s="1"/>
  <c r="P41" i="1"/>
  <c r="R41" i="1" s="1"/>
  <c r="BI33" i="1"/>
  <c r="BK33" i="1" s="1"/>
  <c r="T42" i="1"/>
  <c r="AQ34" i="1"/>
  <c r="AS34" i="1" s="1"/>
  <c r="AU34" i="1" s="1"/>
  <c r="Q48" i="1"/>
  <c r="S48" i="1" s="1"/>
  <c r="AR43" i="1"/>
  <c r="AT43" i="1" s="1"/>
  <c r="AH43" i="1"/>
  <c r="AJ43" i="1" s="1"/>
  <c r="BI30" i="1"/>
  <c r="BK30" i="1" s="1"/>
  <c r="BM30" i="1" s="1"/>
  <c r="Z44" i="1"/>
  <c r="AB44" i="1" s="1"/>
  <c r="Z31" i="1"/>
  <c r="AB31" i="1" s="1"/>
  <c r="Y35" i="1"/>
  <c r="AA35" i="1" s="1"/>
  <c r="BD29" i="1"/>
  <c r="Z39" i="1"/>
  <c r="AB39" i="1" s="1"/>
  <c r="AC39" i="1" s="1"/>
  <c r="AQ36" i="1"/>
  <c r="AS36" i="1" s="1"/>
  <c r="AU43" i="1"/>
  <c r="BJ41" i="1"/>
  <c r="BL41" i="1" s="1"/>
  <c r="AI29" i="1"/>
  <c r="AK29" i="1" s="1"/>
  <c r="BI43" i="1"/>
  <c r="BK43" i="1" s="1"/>
  <c r="Q32" i="1"/>
  <c r="S32" i="1" s="1"/>
  <c r="Y43" i="1"/>
  <c r="AA43" i="1" s="1"/>
  <c r="Y44" i="1"/>
  <c r="AA44" i="1" s="1"/>
  <c r="F29" i="1"/>
  <c r="H29" i="1" s="1"/>
  <c r="AI47" i="1"/>
  <c r="AK47" i="1" s="1"/>
  <c r="AL47" i="1" s="1"/>
  <c r="BD44" i="1"/>
  <c r="G37" i="1"/>
  <c r="I37" i="1" s="1"/>
  <c r="G32" i="1"/>
  <c r="I32" i="1" s="1"/>
  <c r="BA32" i="1"/>
  <c r="BC32" i="1" s="1"/>
  <c r="AH31" i="1"/>
  <c r="AJ31" i="1" s="1"/>
  <c r="AL31" i="1" s="1"/>
  <c r="AZ30" i="1"/>
  <c r="BB30" i="1" s="1"/>
  <c r="AQ41" i="1"/>
  <c r="AS41" i="1" s="1"/>
  <c r="AU41" i="1" s="1"/>
  <c r="AZ28" i="1"/>
  <c r="BB28" i="1" s="1"/>
  <c r="BD28" i="1" s="1"/>
  <c r="F35" i="1"/>
  <c r="H35" i="1" s="1"/>
  <c r="F46" i="1"/>
  <c r="H46" i="1" s="1"/>
  <c r="AI45" i="1"/>
  <c r="AK45" i="1" s="1"/>
  <c r="G48" i="1"/>
  <c r="I48" i="1" s="1"/>
  <c r="AU31" i="1"/>
  <c r="AR34" i="1"/>
  <c r="AT34" i="1" s="1"/>
  <c r="Q44" i="1"/>
  <c r="S44" i="1" s="1"/>
  <c r="AI38" i="1"/>
  <c r="AK38" i="1" s="1"/>
  <c r="BA42" i="1"/>
  <c r="BC42" i="1" s="1"/>
  <c r="BD42" i="1" s="1"/>
  <c r="Q46" i="1"/>
  <c r="S46" i="1" s="1"/>
  <c r="P44" i="1"/>
  <c r="R44" i="1" s="1"/>
  <c r="T44" i="1" s="1"/>
  <c r="G45" i="1"/>
  <c r="I45" i="1" s="1"/>
  <c r="AR28" i="1"/>
  <c r="AT28" i="1" s="1"/>
  <c r="Y41" i="1"/>
  <c r="AA41" i="1" s="1"/>
  <c r="AU32" i="1"/>
  <c r="Q36" i="1"/>
  <c r="S36" i="1" s="1"/>
  <c r="Y45" i="1"/>
  <c r="AA45" i="1" s="1"/>
  <c r="AC45" i="1" s="1"/>
  <c r="BI35" i="1"/>
  <c r="BK35" i="1" s="1"/>
  <c r="AZ46" i="1"/>
  <c r="BB46" i="1" s="1"/>
  <c r="BD46" i="1" s="1"/>
  <c r="Y32" i="1"/>
  <c r="AA32" i="1" s="1"/>
  <c r="AC32" i="1" s="1"/>
  <c r="BI37" i="1"/>
  <c r="BK37" i="1" s="1"/>
  <c r="AC29" i="1"/>
  <c r="BM41" i="1"/>
  <c r="AU44" i="1"/>
  <c r="Z30" i="1"/>
  <c r="AB30" i="1" s="1"/>
  <c r="Z35" i="1"/>
  <c r="AB35" i="1" s="1"/>
  <c r="BJ33" i="1"/>
  <c r="BL33" i="1" s="1"/>
  <c r="AH36" i="1"/>
  <c r="AJ36" i="1" s="1"/>
  <c r="AI28" i="1"/>
  <c r="AK28" i="1" s="1"/>
  <c r="AL28" i="1" s="1"/>
  <c r="AQ35" i="1"/>
  <c r="AS35" i="1" s="1"/>
  <c r="AU35" i="1" s="1"/>
  <c r="BA45" i="1"/>
  <c r="BC45" i="1" s="1"/>
  <c r="AH35" i="1"/>
  <c r="AJ35" i="1" s="1"/>
  <c r="AL35" i="1" s="1"/>
  <c r="AZ37" i="1"/>
  <c r="BB37" i="1" s="1"/>
  <c r="BD37" i="1" s="1"/>
  <c r="BJ42" i="1"/>
  <c r="BL42" i="1" s="1"/>
  <c r="P29" i="1"/>
  <c r="G28" i="1"/>
  <c r="I28" i="1" s="1"/>
  <c r="G40" i="1"/>
  <c r="I40" i="1" s="1"/>
  <c r="Z41" i="1"/>
  <c r="AB41" i="1" s="1"/>
  <c r="BA34" i="1"/>
  <c r="BC34" i="1" s="1"/>
  <c r="BD34" i="1" s="1"/>
  <c r="Z37" i="1"/>
  <c r="AB37" i="1" s="1"/>
  <c r="AC37" i="1" s="1"/>
  <c r="T47" i="1"/>
  <c r="T46" i="1"/>
  <c r="P37" i="1"/>
  <c r="AQ48" i="1"/>
  <c r="AS48" i="1" s="1"/>
  <c r="P33" i="1"/>
  <c r="AI46" i="1"/>
  <c r="AK46" i="1" s="1"/>
  <c r="AL46" i="1" s="1"/>
  <c r="Y28" i="1"/>
  <c r="AA28" i="1" s="1"/>
  <c r="AC28" i="1" s="1"/>
  <c r="AR37" i="1"/>
  <c r="AT37" i="1" s="1"/>
  <c r="F45" i="1"/>
  <c r="H45" i="1" s="1"/>
  <c r="BJ40" i="1"/>
  <c r="BL40" i="1" s="1"/>
  <c r="BM40" i="1" s="1"/>
  <c r="P48" i="1"/>
  <c r="R48" i="1" s="1"/>
  <c r="T48" i="1" s="1"/>
  <c r="Q35" i="1"/>
  <c r="S35" i="1" s="1"/>
  <c r="T40" i="1"/>
  <c r="AZ39" i="1"/>
  <c r="BB39" i="1" s="1"/>
  <c r="BD39" i="1" s="1"/>
  <c r="BJ31" i="1"/>
  <c r="BL31" i="1" s="1"/>
  <c r="BM31" i="1" s="1"/>
  <c r="Y30" i="1"/>
  <c r="AA30" i="1" s="1"/>
  <c r="AC30" i="1" s="1"/>
  <c r="AH32" i="1"/>
  <c r="AJ32" i="1" s="1"/>
  <c r="AL32" i="1" s="1"/>
  <c r="BA43" i="1"/>
  <c r="BC43" i="1" s="1"/>
  <c r="BD43" i="1" s="1"/>
  <c r="AC44" i="1"/>
  <c r="BM28" i="1"/>
  <c r="BM36" i="1"/>
  <c r="BD45" i="1"/>
  <c r="BI45" i="1"/>
  <c r="BK45" i="1" s="1"/>
  <c r="BI39" i="1"/>
  <c r="BK39" i="1" s="1"/>
  <c r="BM39" i="1" s="1"/>
  <c r="BI29" i="1"/>
  <c r="BK29" i="1" s="1"/>
  <c r="BM29" i="1" s="1"/>
  <c r="BA35" i="1"/>
  <c r="BC35" i="1" s="1"/>
  <c r="BD35" i="1" s="1"/>
  <c r="AI37" i="1"/>
  <c r="AK37" i="1" s="1"/>
  <c r="BJ45" i="1"/>
  <c r="BL45" i="1" s="1"/>
  <c r="BJ37" i="1"/>
  <c r="BL37" i="1" s="1"/>
  <c r="AZ48" i="1"/>
  <c r="BB48" i="1" s="1"/>
  <c r="AZ32" i="1"/>
  <c r="BB32" i="1" s="1"/>
  <c r="BM32" i="1"/>
  <c r="BI47" i="1"/>
  <c r="BK47" i="1" s="1"/>
  <c r="BM47" i="1" s="1"/>
  <c r="BJ43" i="1"/>
  <c r="BL43" i="1" s="1"/>
  <c r="BJ35" i="1"/>
  <c r="BL35" i="1" s="1"/>
  <c r="BM35" i="1" s="1"/>
  <c r="BA48" i="1"/>
  <c r="BC48" i="1" s="1"/>
  <c r="BM45" i="1" l="1"/>
  <c r="BM43" i="1"/>
  <c r="AC35" i="1"/>
  <c r="AU45" i="1"/>
  <c r="BD47" i="1"/>
  <c r="AU36" i="1"/>
  <c r="BD32" i="1"/>
  <c r="BD48" i="1"/>
  <c r="AL36" i="1"/>
  <c r="AC41" i="1"/>
  <c r="BM33" i="1"/>
  <c r="AL38" i="1"/>
  <c r="AC34" i="1"/>
  <c r="AL34" i="1"/>
  <c r="AL45" i="1"/>
  <c r="AL43" i="1"/>
  <c r="AU46" i="1"/>
  <c r="AC36" i="1"/>
  <c r="AL39" i="1"/>
  <c r="BD38" i="1"/>
  <c r="AU37" i="1"/>
  <c r="BM37" i="1"/>
  <c r="AC43" i="1"/>
  <c r="AL48" i="1"/>
  <c r="AL29" i="1"/>
  <c r="BD40" i="1"/>
  <c r="T28" i="1"/>
  <c r="BD33" i="1"/>
  <c r="J28" i="1"/>
  <c r="J34" i="1"/>
  <c r="J29" i="1"/>
  <c r="J41" i="1"/>
  <c r="J48" i="1"/>
  <c r="J32" i="1"/>
  <c r="J42" i="1"/>
  <c r="J40" i="1"/>
  <c r="J46" i="1"/>
  <c r="J31" i="1"/>
  <c r="J33" i="1"/>
  <c r="J38" i="1"/>
  <c r="J39" i="1"/>
  <c r="J45" i="1"/>
  <c r="J35" i="1"/>
  <c r="J37" i="1"/>
  <c r="J47" i="1"/>
  <c r="J30" i="1"/>
  <c r="R35" i="1"/>
  <c r="T35" i="1" s="1"/>
  <c r="P15" i="1"/>
  <c r="P16" i="1"/>
  <c r="R36" i="1"/>
  <c r="T36" i="1" s="1"/>
  <c r="AU42" i="1"/>
  <c r="R34" i="1"/>
  <c r="T34" i="1" s="1"/>
  <c r="P14" i="1"/>
  <c r="P11" i="1"/>
  <c r="R32" i="1"/>
  <c r="T32" i="1" s="1"/>
  <c r="R37" i="1"/>
  <c r="T37" i="1" s="1"/>
  <c r="P17" i="1"/>
  <c r="P10" i="1"/>
  <c r="R31" i="1"/>
  <c r="T31" i="1" s="1"/>
  <c r="P9" i="1"/>
  <c r="R30" i="1"/>
  <c r="T30" i="1" s="1"/>
  <c r="P12" i="1"/>
  <c r="R33" i="1"/>
  <c r="T33" i="1" s="1"/>
  <c r="P8" i="1"/>
  <c r="R29" i="1"/>
  <c r="T29" i="1" s="1"/>
</calcChain>
</file>

<file path=xl/sharedStrings.xml><?xml version="1.0" encoding="utf-8"?>
<sst xmlns="http://schemas.openxmlformats.org/spreadsheetml/2006/main" count="166" uniqueCount="40">
  <si>
    <t>Co</t>
  </si>
  <si>
    <t>Kd</t>
  </si>
  <si>
    <t>e</t>
  </si>
  <si>
    <t>R</t>
  </si>
  <si>
    <t>Q</t>
  </si>
  <si>
    <t>A</t>
  </si>
  <si>
    <t>Dx</t>
  </si>
  <si>
    <t>ux</t>
  </si>
  <si>
    <t>v</t>
  </si>
  <si>
    <t>k</t>
  </si>
  <si>
    <t>x</t>
  </si>
  <si>
    <t>t</t>
  </si>
  <si>
    <t>m</t>
  </si>
  <si>
    <t>n</t>
  </si>
  <si>
    <t>erfc(m)</t>
  </si>
  <si>
    <t>erfc(n)</t>
  </si>
  <si>
    <t>C</t>
  </si>
  <si>
    <t>m2</t>
  </si>
  <si>
    <t>m/min</t>
  </si>
  <si>
    <t>1/min</t>
  </si>
  <si>
    <t>fixed time, vary column distance</t>
  </si>
  <si>
    <t>time =</t>
  </si>
  <si>
    <t>min</t>
  </si>
  <si>
    <t>length =</t>
  </si>
  <si>
    <t>fraction distance</t>
  </si>
  <si>
    <t>mg/l</t>
  </si>
  <si>
    <t>=</t>
  </si>
  <si>
    <t>d</t>
  </si>
  <si>
    <t>L/kg</t>
  </si>
  <si>
    <t>kg solids/ L total</t>
  </si>
  <si>
    <t>m2/min</t>
  </si>
  <si>
    <t>m3/min</t>
  </si>
  <si>
    <t>radius</t>
  </si>
  <si>
    <t>time</t>
  </si>
  <si>
    <r>
      <t>r</t>
    </r>
    <r>
      <rPr>
        <b/>
        <sz val="10"/>
        <rFont val="Arial"/>
        <family val="2"/>
      </rPr>
      <t>b</t>
    </r>
  </si>
  <si>
    <t>INPUT COLUMN INFORMATION</t>
  </si>
  <si>
    <t>Typical inputs are shaded orange</t>
  </si>
  <si>
    <t>^^^ ADJUST TIME HERE</t>
  </si>
  <si>
    <t>calculated</t>
  </si>
  <si>
    <t xml:space="preserve"> (porosity)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</si>
</sst>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right"/>
    </xf>
    <xf numFmtId="0" fontId="1" fillId="0" borderId="13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Border="1"/>
    <xf numFmtId="0" fontId="6" fillId="3" borderId="5" xfId="0" applyFont="1" applyFill="1" applyBorder="1"/>
    <xf numFmtId="0" fontId="0" fillId="3" borderId="0" xfId="0" applyFill="1" applyBorder="1"/>
    <xf numFmtId="0" fontId="0" fillId="3" borderId="0" xfId="0" applyFill="1"/>
    <xf numFmtId="0" fontId="6" fillId="3" borderId="0" xfId="0" applyFont="1" applyFill="1"/>
    <xf numFmtId="0" fontId="1" fillId="3" borderId="5" xfId="0" applyFont="1" applyFill="1" applyBorder="1"/>
    <xf numFmtId="0" fontId="1" fillId="3" borderId="9" xfId="0" applyFont="1" applyFill="1" applyBorder="1"/>
    <xf numFmtId="0" fontId="4" fillId="3" borderId="0" xfId="0" applyFont="1" applyFill="1" applyBorder="1"/>
    <xf numFmtId="0" fontId="6" fillId="0" borderId="5" xfId="0" applyFont="1" applyFill="1" applyBorder="1"/>
    <xf numFmtId="0" fontId="0" fillId="0" borderId="0" xfId="0" applyFill="1" applyBorder="1"/>
    <xf numFmtId="0" fontId="0" fillId="0" borderId="5" xfId="0" applyFill="1" applyBorder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5" fillId="3" borderId="0" xfId="0" applyFont="1" applyFill="1" applyBorder="1"/>
    <xf numFmtId="0" fontId="0" fillId="3" borderId="6" xfId="0" applyFill="1" applyBorder="1"/>
    <xf numFmtId="0" fontId="1" fillId="3" borderId="0" xfId="0" applyFont="1" applyFill="1" applyBorder="1"/>
    <xf numFmtId="0" fontId="6" fillId="3" borderId="0" xfId="0" applyFont="1" applyFill="1" applyBorder="1"/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6578220988842"/>
          <c:y val="8.5173501577287064E-2"/>
          <c:w val="0.7351609100922013"/>
          <c:h val="0.690851735015772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'conc over column distance'!$H$22</c:f>
              <c:strCache>
                <c:ptCount val="1"/>
                <c:pt idx="0">
                  <c:v>2.0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'conc over column distance'!$D$28:$D$48</c:f>
              <c:numCache>
                <c:formatCode>0.00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'conc over column distance'!$J$28:$J$48</c:f>
              <c:numCache>
                <c:formatCode>0.0</c:formatCode>
                <c:ptCount val="21"/>
                <c:pt idx="0">
                  <c:v>10</c:v>
                </c:pt>
                <c:pt idx="1">
                  <c:v>6.7250433979334101</c:v>
                </c:pt>
                <c:pt idx="2">
                  <c:v>3.0415224394318523</c:v>
                </c:pt>
                <c:pt idx="3">
                  <c:v>0.86259126720640422</c:v>
                </c:pt>
                <c:pt idx="4">
                  <c:v>0.1474093336129462</c:v>
                </c:pt>
                <c:pt idx="5">
                  <c:v>1.4835222335517102E-2</c:v>
                </c:pt>
                <c:pt idx="6">
                  <c:v>8.6723734788930935E-4</c:v>
                </c:pt>
                <c:pt idx="7">
                  <c:v>2.919367837922049E-5</c:v>
                </c:pt>
                <c:pt idx="8">
                  <c:v>5.6267190770670476E-7</c:v>
                </c:pt>
                <c:pt idx="9">
                  <c:v>6.1847165412152197E-9</c:v>
                </c:pt>
                <c:pt idx="10">
                  <c:v>3.8659434355111915E-11</c:v>
                </c:pt>
                <c:pt idx="11">
                  <c:v>1.3713822157280442E-13</c:v>
                </c:pt>
                <c:pt idx="12">
                  <c:v>2.7564211803540127E-16</c:v>
                </c:pt>
                <c:pt idx="13">
                  <c:v>3.1353677620785523E-19</c:v>
                </c:pt>
                <c:pt idx="14">
                  <c:v>2.0163735249668517E-22</c:v>
                </c:pt>
                <c:pt idx="15">
                  <c:v>7.3258749896618199E-26</c:v>
                </c:pt>
                <c:pt idx="16">
                  <c:v>1.5027363565243413E-29</c:v>
                </c:pt>
                <c:pt idx="17">
                  <c:v>1.7394719409178696E-33</c:v>
                </c:pt>
                <c:pt idx="18">
                  <c:v>1.1357356211906734E-37</c:v>
                </c:pt>
                <c:pt idx="19">
                  <c:v>4.1812444472058558E-42</c:v>
                </c:pt>
                <c:pt idx="20">
                  <c:v>8.6769931759933817E-47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0A-48EA-9FB1-64EB0D6E957B}"/>
            </c:ext>
          </c:extLst>
        </c:ser>
        <c:ser>
          <c:idx val="1"/>
          <c:order val="1"/>
          <c:tx>
            <c:strRef>
              <c:f>'conc over column distance'!$R$22</c:f>
              <c:strCache>
                <c:ptCount val="1"/>
                <c:pt idx="0">
                  <c:v>4.0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'conc over column distance'!$N$28:$N$48</c:f>
              <c:numCache>
                <c:formatCode>0.00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'conc over column distance'!$T$28:$T$48</c:f>
              <c:numCache>
                <c:formatCode>0.0</c:formatCode>
                <c:ptCount val="21"/>
                <c:pt idx="0">
                  <c:v>10</c:v>
                </c:pt>
                <c:pt idx="1">
                  <c:v>8.4660583218920884</c:v>
                </c:pt>
                <c:pt idx="2">
                  <c:v>6.0981167947544561</c:v>
                </c:pt>
                <c:pt idx="3">
                  <c:v>3.5960479347069345</c:v>
                </c:pt>
                <c:pt idx="4">
                  <c:v>1.690313348697893</c:v>
                </c:pt>
                <c:pt idx="5">
                  <c:v>0.62215750561529237</c:v>
                </c:pt>
                <c:pt idx="6">
                  <c:v>0.17721936480240288</c:v>
                </c:pt>
                <c:pt idx="7">
                  <c:v>3.8757993304551402E-2</c:v>
                </c:pt>
                <c:pt idx="8">
                  <c:v>6.4726628506642531E-3</c:v>
                </c:pt>
                <c:pt idx="9">
                  <c:v>8.222467195997267E-4</c:v>
                </c:pt>
                <c:pt idx="10">
                  <c:v>7.9232559359701613E-5</c:v>
                </c:pt>
                <c:pt idx="11">
                  <c:v>5.7794150727532432E-6</c:v>
                </c:pt>
                <c:pt idx="12">
                  <c:v>3.1860718343985576E-7</c:v>
                </c:pt>
                <c:pt idx="13">
                  <c:v>1.3258233806445504E-8</c:v>
                </c:pt>
                <c:pt idx="14">
                  <c:v>4.1605750007074301E-10</c:v>
                </c:pt>
                <c:pt idx="15">
                  <c:v>9.8383222260030971E-12</c:v>
                </c:pt>
                <c:pt idx="16">
                  <c:v>1.7519195306636817E-13</c:v>
                </c:pt>
                <c:pt idx="17">
                  <c:v>2.348045612706465E-15</c:v>
                </c:pt>
                <c:pt idx="18">
                  <c:v>2.367607946597585E-17</c:v>
                </c:pt>
                <c:pt idx="19">
                  <c:v>1.7954174372677501E-19</c:v>
                </c:pt>
                <c:pt idx="20">
                  <c:v>1.023620349952872E-21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0A-48EA-9FB1-64EB0D6E957B}"/>
            </c:ext>
          </c:extLst>
        </c:ser>
        <c:ser>
          <c:idx val="2"/>
          <c:order val="2"/>
          <c:tx>
            <c:strRef>
              <c:f>'conc over column distance'!$AA$22</c:f>
              <c:strCache>
                <c:ptCount val="1"/>
                <c:pt idx="0">
                  <c:v>6.0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'conc over column distance'!$W$28:$W$48</c:f>
              <c:numCache>
                <c:formatCode>0.00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'conc over column distance'!$AC$28:$AC$48</c:f>
              <c:numCache>
                <c:formatCode>0.0</c:formatCode>
                <c:ptCount val="21"/>
                <c:pt idx="0">
                  <c:v>10</c:v>
                </c:pt>
                <c:pt idx="1">
                  <c:v>9.1426202967131811</c:v>
                </c:pt>
                <c:pt idx="2">
                  <c:v>7.656602820416972</c:v>
                </c:pt>
                <c:pt idx="3">
                  <c:v>5.7240067213066679</c:v>
                </c:pt>
                <c:pt idx="4">
                  <c:v>3.7430510588965085</c:v>
                </c:pt>
                <c:pt idx="5">
                  <c:v>2.1090124695445405</c:v>
                </c:pt>
                <c:pt idx="6">
                  <c:v>1.0129207641142048</c:v>
                </c:pt>
                <c:pt idx="7">
                  <c:v>0.41151204584471507</c:v>
                </c:pt>
                <c:pt idx="8">
                  <c:v>0.1406426558989034</c:v>
                </c:pt>
                <c:pt idx="9">
                  <c:v>4.0276518314222659E-2</c:v>
                </c:pt>
                <c:pt idx="10">
                  <c:v>9.63639526514397E-3</c:v>
                </c:pt>
                <c:pt idx="11">
                  <c:v>1.9219874925341771E-3</c:v>
                </c:pt>
                <c:pt idx="12">
                  <c:v>3.1902952198287931E-4</c:v>
                </c:pt>
                <c:pt idx="13">
                  <c:v>4.4013854892501882E-5</c:v>
                </c:pt>
                <c:pt idx="14">
                  <c:v>5.0417277263848701E-6</c:v>
                </c:pt>
                <c:pt idx="15">
                  <c:v>4.7911862687689542E-7</c:v>
                </c:pt>
                <c:pt idx="16">
                  <c:v>3.7747663158884121E-8</c:v>
                </c:pt>
                <c:pt idx="17">
                  <c:v>2.464233918199435E-9</c:v>
                </c:pt>
                <c:pt idx="18">
                  <c:v>1.3323567734464713E-10</c:v>
                </c:pt>
                <c:pt idx="19">
                  <c:v>5.964028042378143E-12</c:v>
                </c:pt>
                <c:pt idx="20">
                  <c:v>2.2095235641149599E-13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0A-48EA-9FB1-64EB0D6E957B}"/>
            </c:ext>
          </c:extLst>
        </c:ser>
        <c:ser>
          <c:idx val="3"/>
          <c:order val="3"/>
          <c:tx>
            <c:strRef>
              <c:f>'conc over column distance'!$AJ$22</c:f>
              <c:strCache>
                <c:ptCount val="1"/>
                <c:pt idx="0">
                  <c:v>10.0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'conc over column distance'!$AF$28:$AF$48</c:f>
              <c:numCache>
                <c:formatCode>0.00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'conc over column distance'!$AL$28:$AL$48</c:f>
              <c:numCache>
                <c:formatCode>0.0</c:formatCode>
                <c:ptCount val="21"/>
                <c:pt idx="0">
                  <c:v>10</c:v>
                </c:pt>
                <c:pt idx="1">
                  <c:v>9.6655229967810961</c:v>
                </c:pt>
                <c:pt idx="2">
                  <c:v>9.0250700154556345</c:v>
                </c:pt>
                <c:pt idx="3">
                  <c:v>8.0321161667103578</c:v>
                </c:pt>
                <c:pt idx="4">
                  <c:v>6.7274207052742909</c:v>
                </c:pt>
                <c:pt idx="5">
                  <c:v>5.2446458077520361</c:v>
                </c:pt>
                <c:pt idx="6">
                  <c:v>3.7713953802685771</c:v>
                </c:pt>
                <c:pt idx="7">
                  <c:v>2.4836775690746999</c:v>
                </c:pt>
                <c:pt idx="8">
                  <c:v>1.4896439985643806</c:v>
                </c:pt>
                <c:pt idx="9">
                  <c:v>0.81023031699367942</c:v>
                </c:pt>
                <c:pt idx="10">
                  <c:v>0.39833448087275447</c:v>
                </c:pt>
                <c:pt idx="11">
                  <c:v>0.17656357397791073</c:v>
                </c:pt>
                <c:pt idx="12">
                  <c:v>7.0422812373539104E-2</c:v>
                </c:pt>
                <c:pt idx="13">
                  <c:v>2.5235619935030866E-2</c:v>
                </c:pt>
                <c:pt idx="14">
                  <c:v>8.1146768597834974E-3</c:v>
                </c:pt>
                <c:pt idx="15">
                  <c:v>2.3391552948794766E-3</c:v>
                </c:pt>
                <c:pt idx="16">
                  <c:v>6.0399370792135602E-4</c:v>
                </c:pt>
                <c:pt idx="17">
                  <c:v>1.3960758094361635E-4</c:v>
                </c:pt>
                <c:pt idx="18">
                  <c:v>2.8870583576838434E-5</c:v>
                </c:pt>
                <c:pt idx="19">
                  <c:v>5.3392170191612586E-6</c:v>
                </c:pt>
                <c:pt idx="20">
                  <c:v>8.8269647927327344E-7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0A-48EA-9FB1-64EB0D6E957B}"/>
            </c:ext>
          </c:extLst>
        </c:ser>
        <c:ser>
          <c:idx val="4"/>
          <c:order val="4"/>
          <c:tx>
            <c:strRef>
              <c:f>'conc over column distance'!$AS$22</c:f>
              <c:strCache>
                <c:ptCount val="1"/>
                <c:pt idx="0">
                  <c:v>14.0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'conc over column distance'!$AO$28:$AO$48</c:f>
              <c:numCache>
                <c:formatCode>0.00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'conc over column distance'!$AU$28:$AU$48</c:f>
              <c:numCache>
                <c:formatCode>0.0</c:formatCode>
                <c:ptCount val="21"/>
                <c:pt idx="0">
                  <c:v>10.000000000000002</c:v>
                </c:pt>
                <c:pt idx="1">
                  <c:v>9.8491290925670967</c:v>
                </c:pt>
                <c:pt idx="2">
                  <c:v>9.5466845115541314</c:v>
                </c:pt>
                <c:pt idx="3">
                  <c:v>9.0388729078025083</c:v>
                </c:pt>
                <c:pt idx="4">
                  <c:v>8.2930528659939782</c:v>
                </c:pt>
                <c:pt idx="5">
                  <c:v>7.3156337516991785</c:v>
                </c:pt>
                <c:pt idx="6">
                  <c:v>6.1603707572182458</c:v>
                </c:pt>
                <c:pt idx="7">
                  <c:v>4.9210412818940581</c:v>
                </c:pt>
                <c:pt idx="8">
                  <c:v>3.7094647510543393</c:v>
                </c:pt>
                <c:pt idx="9">
                  <c:v>2.6271639818145163</c:v>
                </c:pt>
                <c:pt idx="10">
                  <c:v>1.7420521849295554</c:v>
                </c:pt>
                <c:pt idx="11">
                  <c:v>1.0784737045658608</c:v>
                </c:pt>
                <c:pt idx="12">
                  <c:v>0.6219454490546743</c:v>
                </c:pt>
                <c:pt idx="13">
                  <c:v>0.33350587886720007</c:v>
                </c:pt>
                <c:pt idx="14">
                  <c:v>0.166046877111484</c:v>
                </c:pt>
                <c:pt idx="15">
                  <c:v>7.6669428599142692E-2</c:v>
                </c:pt>
                <c:pt idx="16">
                  <c:v>3.2799053423374483E-2</c:v>
                </c:pt>
                <c:pt idx="17">
                  <c:v>1.2989911238573258E-2</c:v>
                </c:pt>
                <c:pt idx="18">
                  <c:v>4.7596438640909273E-3</c:v>
                </c:pt>
                <c:pt idx="19">
                  <c:v>1.6126164019125676E-3</c:v>
                </c:pt>
                <c:pt idx="20">
                  <c:v>5.0498550768679452E-4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A0A-48EA-9FB1-64EB0D6E957B}"/>
            </c:ext>
          </c:extLst>
        </c:ser>
        <c:ser>
          <c:idx val="5"/>
          <c:order val="5"/>
          <c:tx>
            <c:strRef>
              <c:f>'conc over column distance'!$BB$22</c:f>
              <c:strCache>
                <c:ptCount val="1"/>
                <c:pt idx="0">
                  <c:v>18.0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'conc over column distance'!$AX$28:$AX$48</c:f>
              <c:numCache>
                <c:formatCode>0.00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'conc over column distance'!$BD$28:$BD$48</c:f>
              <c:numCache>
                <c:formatCode>0.0</c:formatCode>
                <c:ptCount val="21"/>
                <c:pt idx="0">
                  <c:v>10.000000000000002</c:v>
                </c:pt>
                <c:pt idx="1">
                  <c:v>9.9264403124760641</c:v>
                </c:pt>
                <c:pt idx="2">
                  <c:v>9.774977884971003</c:v>
                </c:pt>
                <c:pt idx="3">
                  <c:v>9.5086743050543561</c:v>
                </c:pt>
                <c:pt idx="4">
                  <c:v>9.0917493282999793</c:v>
                </c:pt>
                <c:pt idx="5">
                  <c:v>8.499072278302787</c:v>
                </c:pt>
                <c:pt idx="6">
                  <c:v>7.7259265213575627</c:v>
                </c:pt>
                <c:pt idx="7">
                  <c:v>6.7944952900018851</c:v>
                </c:pt>
                <c:pt idx="8">
                  <c:v>5.7539434575876012</c:v>
                </c:pt>
                <c:pt idx="9">
                  <c:v>4.6729982459636714</c:v>
                </c:pt>
                <c:pt idx="10">
                  <c:v>3.6267886988372195</c:v>
                </c:pt>
                <c:pt idx="11">
                  <c:v>2.682020151475804</c:v>
                </c:pt>
                <c:pt idx="12">
                  <c:v>1.8851561156712466</c:v>
                </c:pt>
                <c:pt idx="13">
                  <c:v>1.2568863628051228</c:v>
                </c:pt>
                <c:pt idx="14">
                  <c:v>0.79356329085065658</c:v>
                </c:pt>
                <c:pt idx="15">
                  <c:v>0.47381164762243216</c:v>
                </c:pt>
                <c:pt idx="16">
                  <c:v>0.26722372426465807</c:v>
                </c:pt>
                <c:pt idx="17">
                  <c:v>0.14222666132533041</c:v>
                </c:pt>
                <c:pt idx="18">
                  <c:v>7.1381279448987825E-2</c:v>
                </c:pt>
                <c:pt idx="19">
                  <c:v>3.3759924732130832E-2</c:v>
                </c:pt>
                <c:pt idx="20">
                  <c:v>1.5038149721626905E-2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A0A-48EA-9FB1-64EB0D6E957B}"/>
            </c:ext>
          </c:extLst>
        </c:ser>
        <c:ser>
          <c:idx val="6"/>
          <c:order val="6"/>
          <c:tx>
            <c:strRef>
              <c:f>'conc over column distance'!$BK$22</c:f>
              <c:strCache>
                <c:ptCount val="1"/>
                <c:pt idx="0">
                  <c:v>22.0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'conc over column distance'!$BG$28:$BG$48</c:f>
              <c:numCache>
                <c:formatCode>0.00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'conc over column distance'!$BM$28:$BM$48</c:f>
              <c:numCache>
                <c:formatCode>0.0</c:formatCode>
                <c:ptCount val="21"/>
                <c:pt idx="0">
                  <c:v>10</c:v>
                </c:pt>
                <c:pt idx="1">
                  <c:v>9.9623268012893629</c:v>
                </c:pt>
                <c:pt idx="2">
                  <c:v>9.8833724437475183</c:v>
                </c:pt>
                <c:pt idx="3">
                  <c:v>9.7402905636142396</c:v>
                </c:pt>
                <c:pt idx="4">
                  <c:v>9.5067399693647285</c:v>
                </c:pt>
                <c:pt idx="5">
                  <c:v>9.1567152010394821</c:v>
                </c:pt>
                <c:pt idx="6">
                  <c:v>8.6699663628123655</c:v>
                </c:pt>
                <c:pt idx="7">
                  <c:v>8.0379031763397233</c:v>
                </c:pt>
                <c:pt idx="8">
                  <c:v>7.2683232189410072</c:v>
                </c:pt>
                <c:pt idx="9">
                  <c:v>6.3872671591876164</c:v>
                </c:pt>
                <c:pt idx="10">
                  <c:v>5.436937910292178</c:v>
                </c:pt>
                <c:pt idx="11">
                  <c:v>4.4697791428726426</c:v>
                </c:pt>
                <c:pt idx="12">
                  <c:v>3.540065180962999</c:v>
                </c:pt>
                <c:pt idx="13">
                  <c:v>2.6951890576343454</c:v>
                </c:pt>
                <c:pt idx="14">
                  <c:v>1.9688935894347261</c:v>
                </c:pt>
                <c:pt idx="15">
                  <c:v>1.3779636343987736</c:v>
                </c:pt>
                <c:pt idx="16">
                  <c:v>0.92272129555920723</c:v>
                </c:pt>
                <c:pt idx="17">
                  <c:v>0.59053548231303299</c:v>
                </c:pt>
                <c:pt idx="18">
                  <c:v>0.36088205820962072</c:v>
                </c:pt>
                <c:pt idx="19">
                  <c:v>0.21042270990251974</c:v>
                </c:pt>
                <c:pt idx="20">
                  <c:v>0.11698882129828388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A0A-48EA-9FB1-64EB0D6E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291520"/>
        <c:axId val="397299560"/>
      </c:scatterChart>
      <c:valAx>
        <c:axId val="39629152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column length, x (m)</a:t>
                </a:r>
              </a:p>
            </c:rich>
          </c:tx>
          <c:layout>
            <c:manualLayout>
              <c:xMode val="edge"/>
              <c:yMode val="edge"/>
              <c:x val="0.45966578378615913"/>
              <c:y val="0.87697155780055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299560"/>
        <c:crosses val="autoZero"/>
        <c:crossBetween val="midCat"/>
      </c:valAx>
      <c:valAx>
        <c:axId val="397299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aqueous concentration (mg/l)  </a:t>
                </a:r>
              </a:p>
            </c:rich>
          </c:tx>
          <c:layout>
            <c:manualLayout>
              <c:xMode val="edge"/>
              <c:yMode val="edge"/>
              <c:x val="2.4353138249545731E-2"/>
              <c:y val="0.13339783257019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29152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01936091193589"/>
          <c:y val="0.19221491117343026"/>
          <c:w val="9.8557706767992873E-2"/>
          <c:h val="0.47202142743855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</xdr:colOff>
      <xdr:row>0</xdr:row>
      <xdr:rowOff>7620</xdr:rowOff>
    </xdr:from>
    <xdr:to>
      <xdr:col>16</xdr:col>
      <xdr:colOff>259080</xdr:colOff>
      <xdr:row>18</xdr:row>
      <xdr:rowOff>99060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8"/>
  <sheetViews>
    <sheetView tabSelected="1" workbookViewId="0">
      <selection activeCell="H24" sqref="H24"/>
    </sheetView>
  </sheetViews>
  <sheetFormatPr defaultRowHeight="12.75" x14ac:dyDescent="0.2"/>
  <cols>
    <col min="3" max="3" width="14.7109375" bestFit="1" customWidth="1"/>
    <col min="8" max="8" width="10.140625" customWidth="1"/>
    <col min="10" max="10" width="11" bestFit="1" customWidth="1"/>
    <col min="11" max="11" width="11" customWidth="1"/>
    <col min="13" max="13" width="14.7109375" bestFit="1" customWidth="1"/>
  </cols>
  <sheetData>
    <row r="1" spans="1:16" ht="13.5" thickBot="1" x14ac:dyDescent="0.25">
      <c r="D1" s="45" t="s">
        <v>36</v>
      </c>
      <c r="E1" s="44"/>
      <c r="F1" s="44"/>
      <c r="G1" s="44"/>
    </row>
    <row r="2" spans="1:16" x14ac:dyDescent="0.2">
      <c r="A2" s="33" t="s">
        <v>35</v>
      </c>
      <c r="B2" s="9"/>
      <c r="C2" s="9"/>
      <c r="D2" s="9"/>
      <c r="E2" s="9"/>
      <c r="F2" s="9"/>
      <c r="G2" s="10"/>
    </row>
    <row r="3" spans="1:16" x14ac:dyDescent="0.2">
      <c r="A3" s="34"/>
      <c r="B3" s="29"/>
      <c r="C3" s="29"/>
      <c r="D3" s="29"/>
      <c r="E3" s="29"/>
      <c r="F3" s="29"/>
      <c r="G3" s="35"/>
    </row>
    <row r="4" spans="1:16" ht="13.5" thickBot="1" x14ac:dyDescent="0.25">
      <c r="A4" s="34"/>
      <c r="B4" s="29"/>
      <c r="C4" s="29"/>
      <c r="D4" s="29"/>
      <c r="E4" s="29"/>
      <c r="F4" s="29"/>
      <c r="G4" s="35"/>
    </row>
    <row r="5" spans="1:16" x14ac:dyDescent="0.2">
      <c r="A5" s="27" t="s">
        <v>33</v>
      </c>
      <c r="B5" s="28"/>
      <c r="C5" s="52"/>
      <c r="D5" s="48" t="s">
        <v>0</v>
      </c>
      <c r="E5" s="43">
        <v>10</v>
      </c>
      <c r="F5" s="43" t="s">
        <v>25</v>
      </c>
      <c r="G5" s="35"/>
    </row>
    <row r="6" spans="1:16" x14ac:dyDescent="0.2">
      <c r="A6" s="46">
        <v>2</v>
      </c>
      <c r="B6" s="25" t="s">
        <v>27</v>
      </c>
      <c r="C6" s="29"/>
      <c r="D6" s="41"/>
      <c r="E6" s="29"/>
      <c r="F6" s="29"/>
      <c r="G6" s="35"/>
    </row>
    <row r="7" spans="1:16" x14ac:dyDescent="0.2">
      <c r="A7" s="46">
        <v>4</v>
      </c>
      <c r="B7" s="25" t="s">
        <v>27</v>
      </c>
      <c r="C7" s="29"/>
      <c r="D7" s="48" t="s">
        <v>1</v>
      </c>
      <c r="E7" s="43">
        <v>800</v>
      </c>
      <c r="F7" s="43" t="s">
        <v>28</v>
      </c>
      <c r="G7" s="35"/>
    </row>
    <row r="8" spans="1:16" x14ac:dyDescent="0.2">
      <c r="A8" s="46">
        <v>6</v>
      </c>
      <c r="B8" s="25" t="s">
        <v>27</v>
      </c>
      <c r="C8" s="29"/>
      <c r="D8" s="54" t="s">
        <v>34</v>
      </c>
      <c r="E8" s="43">
        <v>6.6</v>
      </c>
      <c r="F8" s="43" t="s">
        <v>29</v>
      </c>
      <c r="G8" s="55"/>
      <c r="P8">
        <f>ERFC(P29)</f>
        <v>1.3071938779592471</v>
      </c>
    </row>
    <row r="9" spans="1:16" x14ac:dyDescent="0.2">
      <c r="A9" s="46">
        <v>10</v>
      </c>
      <c r="B9" s="25" t="s">
        <v>27</v>
      </c>
      <c r="C9" s="29"/>
      <c r="D9" s="56" t="s">
        <v>2</v>
      </c>
      <c r="E9" s="43">
        <v>0.3</v>
      </c>
      <c r="F9" s="57" t="s">
        <v>39</v>
      </c>
      <c r="G9" s="35"/>
      <c r="P9">
        <f>ERFC(P30)</f>
        <v>0.88739405229992252</v>
      </c>
    </row>
    <row r="10" spans="1:16" x14ac:dyDescent="0.2">
      <c r="A10" s="46">
        <v>14</v>
      </c>
      <c r="B10" s="25" t="s">
        <v>27</v>
      </c>
      <c r="C10" s="53" t="s">
        <v>38</v>
      </c>
      <c r="D10" s="41" t="s">
        <v>3</v>
      </c>
      <c r="E10" s="29">
        <f>1+(E7*E8/E9)</f>
        <v>17601</v>
      </c>
      <c r="F10" s="29"/>
      <c r="G10" s="35"/>
      <c r="P10">
        <f>ERFC(P31)</f>
        <v>0.49761023708186691</v>
      </c>
    </row>
    <row r="11" spans="1:16" x14ac:dyDescent="0.2">
      <c r="A11" s="46">
        <v>18</v>
      </c>
      <c r="B11" s="25" t="s">
        <v>27</v>
      </c>
      <c r="C11" s="29"/>
      <c r="D11" s="41"/>
      <c r="E11" s="29"/>
      <c r="F11" s="29"/>
      <c r="G11" s="35"/>
      <c r="P11">
        <f>ERFC(P32)</f>
        <v>0.22440159864631015</v>
      </c>
    </row>
    <row r="12" spans="1:16" ht="13.5" thickBot="1" x14ac:dyDescent="0.25">
      <c r="A12" s="47">
        <v>22</v>
      </c>
      <c r="B12" s="26" t="s">
        <v>27</v>
      </c>
      <c r="C12" s="29"/>
      <c r="D12" s="48" t="s">
        <v>4</v>
      </c>
      <c r="E12" s="43">
        <v>0.1</v>
      </c>
      <c r="F12" s="43" t="s">
        <v>31</v>
      </c>
      <c r="G12" s="35"/>
      <c r="P12">
        <f>ERFC(P33)</f>
        <v>7.9849641873585661E-2</v>
      </c>
    </row>
    <row r="13" spans="1:16" x14ac:dyDescent="0.2">
      <c r="A13" s="42" t="s">
        <v>37</v>
      </c>
      <c r="B13" s="43"/>
      <c r="C13" s="43"/>
      <c r="D13" s="48" t="s">
        <v>32</v>
      </c>
      <c r="E13" s="43">
        <v>0.2</v>
      </c>
      <c r="F13" s="43" t="s">
        <v>12</v>
      </c>
      <c r="G13" s="35"/>
    </row>
    <row r="14" spans="1:16" x14ac:dyDescent="0.2">
      <c r="A14" s="49"/>
      <c r="B14" s="50"/>
      <c r="C14" s="53" t="s">
        <v>38</v>
      </c>
      <c r="D14" s="41" t="s">
        <v>5</v>
      </c>
      <c r="E14" s="36">
        <f>3.141592*E13*E13</f>
        <v>0.12566368000000003</v>
      </c>
      <c r="F14" s="29" t="s">
        <v>17</v>
      </c>
      <c r="G14" s="35"/>
      <c r="P14">
        <f>ERFC(P34)</f>
        <v>2.2125213566115506E-2</v>
      </c>
    </row>
    <row r="15" spans="1:16" x14ac:dyDescent="0.2">
      <c r="A15" s="51"/>
      <c r="B15" s="50"/>
      <c r="C15" s="53" t="s">
        <v>38</v>
      </c>
      <c r="D15" s="41" t="s">
        <v>7</v>
      </c>
      <c r="E15" s="37">
        <f>((E12)/E14)/E9</f>
        <v>2.6525829367191323</v>
      </c>
      <c r="F15" s="29" t="s">
        <v>18</v>
      </c>
      <c r="G15" s="35"/>
      <c r="P15">
        <f>ERFC(P35)</f>
        <v>4.7300741944302314E-3</v>
      </c>
    </row>
    <row r="16" spans="1:16" x14ac:dyDescent="0.2">
      <c r="A16" s="34"/>
      <c r="B16" s="29"/>
      <c r="C16" s="53" t="s">
        <v>38</v>
      </c>
      <c r="D16" s="41" t="s">
        <v>6</v>
      </c>
      <c r="E16" s="37">
        <f>0.5*E15</f>
        <v>1.3262914683595661</v>
      </c>
      <c r="F16" s="29" t="s">
        <v>30</v>
      </c>
      <c r="G16" s="35"/>
      <c r="P16">
        <f>ERFC(P36)</f>
        <v>7.7515899930592563E-4</v>
      </c>
    </row>
    <row r="17" spans="1:65" x14ac:dyDescent="0.2">
      <c r="A17" s="34"/>
      <c r="B17" s="29"/>
      <c r="C17" s="53" t="s">
        <v>38</v>
      </c>
      <c r="D17" s="41" t="s">
        <v>8</v>
      </c>
      <c r="E17" s="37">
        <f>E15*SQRT(1+4*E19*E16/(E15*E15))</f>
        <v>2.6525829367191323</v>
      </c>
      <c r="F17" s="29" t="s">
        <v>18</v>
      </c>
      <c r="G17" s="35"/>
      <c r="P17">
        <f>ERFC(P37)</f>
        <v>9.6923119853701962E-5</v>
      </c>
    </row>
    <row r="18" spans="1:65" x14ac:dyDescent="0.2">
      <c r="A18" s="34"/>
      <c r="B18" s="29"/>
      <c r="C18" s="29"/>
      <c r="D18" s="41"/>
      <c r="E18" s="29"/>
      <c r="F18" s="29"/>
      <c r="G18" s="35"/>
    </row>
    <row r="19" spans="1:65" x14ac:dyDescent="0.2">
      <c r="A19" s="34"/>
      <c r="B19" s="29"/>
      <c r="C19" s="29"/>
      <c r="D19" s="48" t="s">
        <v>9</v>
      </c>
      <c r="E19" s="43">
        <v>0</v>
      </c>
      <c r="F19" s="43" t="s">
        <v>19</v>
      </c>
      <c r="G19" s="35"/>
    </row>
    <row r="20" spans="1:65" ht="13.5" thickBot="1" x14ac:dyDescent="0.25">
      <c r="A20" s="38"/>
      <c r="B20" s="39"/>
      <c r="C20" s="39"/>
      <c r="D20" s="39"/>
      <c r="E20" s="39"/>
      <c r="F20" s="39"/>
      <c r="G20" s="40"/>
    </row>
    <row r="21" spans="1:65" x14ac:dyDescent="0.2">
      <c r="C21" s="34"/>
      <c r="D21" s="30" t="s">
        <v>20</v>
      </c>
      <c r="E21" s="29"/>
      <c r="F21" s="29"/>
      <c r="G21" s="29"/>
      <c r="H21" s="9"/>
      <c r="I21" s="9"/>
      <c r="J21" s="10"/>
      <c r="M21" s="7"/>
      <c r="N21" s="8" t="s">
        <v>20</v>
      </c>
      <c r="O21" s="9"/>
      <c r="P21" s="9"/>
      <c r="Q21" s="9"/>
      <c r="R21" s="9"/>
      <c r="S21" s="9"/>
      <c r="T21" s="10"/>
      <c r="V21" s="7"/>
      <c r="W21" s="8" t="s">
        <v>20</v>
      </c>
      <c r="X21" s="9"/>
      <c r="Y21" s="9"/>
      <c r="Z21" s="9"/>
      <c r="AA21" s="9"/>
      <c r="AB21" s="9"/>
      <c r="AC21" s="10"/>
      <c r="AE21" s="7"/>
      <c r="AF21" s="8" t="s">
        <v>20</v>
      </c>
      <c r="AG21" s="9"/>
      <c r="AH21" s="9"/>
      <c r="AI21" s="9"/>
      <c r="AJ21" s="9"/>
      <c r="AK21" s="9"/>
      <c r="AL21" s="10"/>
      <c r="AN21" s="7"/>
      <c r="AO21" s="8" t="s">
        <v>20</v>
      </c>
      <c r="AP21" s="9"/>
      <c r="AQ21" s="9"/>
      <c r="AR21" s="9"/>
      <c r="AS21" s="9"/>
      <c r="AT21" s="9"/>
      <c r="AU21" s="10"/>
      <c r="AW21" s="7"/>
      <c r="AX21" s="8" t="s">
        <v>20</v>
      </c>
      <c r="AY21" s="9"/>
      <c r="AZ21" s="9"/>
      <c r="BA21" s="9"/>
      <c r="BB21" s="9"/>
      <c r="BC21" s="9"/>
      <c r="BD21" s="10"/>
      <c r="BF21" s="7"/>
      <c r="BG21" s="8" t="s">
        <v>20</v>
      </c>
      <c r="BH21" s="9"/>
      <c r="BI21" s="9"/>
      <c r="BJ21" s="9"/>
      <c r="BK21" s="9"/>
      <c r="BL21" s="9"/>
      <c r="BM21" s="10"/>
    </row>
    <row r="22" spans="1:65" s="1" customFormat="1" x14ac:dyDescent="0.2">
      <c r="C22" s="53" t="s">
        <v>38</v>
      </c>
      <c r="D22" s="4" t="s">
        <v>21</v>
      </c>
      <c r="E22" s="4">
        <f>H22*24*60</f>
        <v>2880</v>
      </c>
      <c r="F22" s="4" t="s">
        <v>22</v>
      </c>
      <c r="G22" s="4" t="s">
        <v>26</v>
      </c>
      <c r="H22" s="31">
        <f>A6</f>
        <v>2</v>
      </c>
      <c r="I22" s="32" t="s">
        <v>27</v>
      </c>
      <c r="J22" s="12"/>
      <c r="M22" s="11"/>
      <c r="N22" s="4" t="s">
        <v>21</v>
      </c>
      <c r="O22" s="4">
        <f>R22*24*60</f>
        <v>5760</v>
      </c>
      <c r="P22" s="4" t="s">
        <v>22</v>
      </c>
      <c r="Q22" s="4" t="s">
        <v>26</v>
      </c>
      <c r="R22" s="31">
        <f>A7</f>
        <v>4</v>
      </c>
      <c r="S22" s="32" t="s">
        <v>27</v>
      </c>
      <c r="T22" s="12"/>
      <c r="V22" s="11"/>
      <c r="W22" s="4" t="s">
        <v>21</v>
      </c>
      <c r="X22" s="4">
        <f>AA22*24*60</f>
        <v>8640</v>
      </c>
      <c r="Y22" s="4" t="s">
        <v>22</v>
      </c>
      <c r="Z22" s="4" t="s">
        <v>26</v>
      </c>
      <c r="AA22" s="31">
        <f>A8</f>
        <v>6</v>
      </c>
      <c r="AB22" s="32" t="s">
        <v>27</v>
      </c>
      <c r="AC22" s="12"/>
      <c r="AE22" s="11"/>
      <c r="AF22" s="4" t="s">
        <v>21</v>
      </c>
      <c r="AG22" s="4">
        <f>AJ22*24*60</f>
        <v>14400</v>
      </c>
      <c r="AH22" s="4" t="s">
        <v>22</v>
      </c>
      <c r="AI22" s="4" t="s">
        <v>26</v>
      </c>
      <c r="AJ22" s="31">
        <f>A9</f>
        <v>10</v>
      </c>
      <c r="AK22" s="32" t="s">
        <v>27</v>
      </c>
      <c r="AL22" s="12"/>
      <c r="AN22" s="11"/>
      <c r="AO22" s="4" t="s">
        <v>21</v>
      </c>
      <c r="AP22" s="4">
        <f>AS22*24*60</f>
        <v>20160</v>
      </c>
      <c r="AQ22" s="4" t="s">
        <v>22</v>
      </c>
      <c r="AR22" s="4" t="s">
        <v>26</v>
      </c>
      <c r="AS22" s="31">
        <f>A10</f>
        <v>14</v>
      </c>
      <c r="AT22" s="32" t="s">
        <v>27</v>
      </c>
      <c r="AU22" s="12"/>
      <c r="AW22" s="11"/>
      <c r="AX22" s="4" t="s">
        <v>21</v>
      </c>
      <c r="AY22" s="4">
        <f>BB22*24*60</f>
        <v>25920</v>
      </c>
      <c r="AZ22" s="4" t="s">
        <v>22</v>
      </c>
      <c r="BA22" s="4" t="s">
        <v>26</v>
      </c>
      <c r="BB22" s="31">
        <f>A11</f>
        <v>18</v>
      </c>
      <c r="BC22" s="32" t="s">
        <v>27</v>
      </c>
      <c r="BD22" s="12"/>
      <c r="BF22" s="11"/>
      <c r="BG22" s="4" t="s">
        <v>21</v>
      </c>
      <c r="BH22" s="4">
        <f>BK22*24*60</f>
        <v>31680</v>
      </c>
      <c r="BI22" s="4" t="s">
        <v>22</v>
      </c>
      <c r="BJ22" s="4" t="s">
        <v>26</v>
      </c>
      <c r="BK22" s="31">
        <f>A12</f>
        <v>22</v>
      </c>
      <c r="BL22" s="32" t="s">
        <v>27</v>
      </c>
      <c r="BM22" s="12"/>
    </row>
    <row r="23" spans="1:65" s="2" customFormat="1" x14ac:dyDescent="0.2">
      <c r="C23" s="13"/>
      <c r="D23" s="58" t="s">
        <v>23</v>
      </c>
      <c r="E23" s="58">
        <v>10</v>
      </c>
      <c r="F23" s="58" t="s">
        <v>12</v>
      </c>
      <c r="G23" s="4"/>
      <c r="H23" s="4"/>
      <c r="I23" s="4"/>
      <c r="J23" s="14"/>
      <c r="M23" s="13"/>
      <c r="N23" s="4" t="s">
        <v>23</v>
      </c>
      <c r="O23" s="4">
        <v>10</v>
      </c>
      <c r="P23" s="4" t="s">
        <v>12</v>
      </c>
      <c r="Q23" s="4"/>
      <c r="R23" s="4"/>
      <c r="S23" s="4"/>
      <c r="T23" s="14"/>
      <c r="V23" s="13"/>
      <c r="W23" s="4" t="s">
        <v>23</v>
      </c>
      <c r="X23" s="4">
        <v>10</v>
      </c>
      <c r="Y23" s="4" t="s">
        <v>12</v>
      </c>
      <c r="Z23" s="4"/>
      <c r="AA23" s="4"/>
      <c r="AB23" s="4"/>
      <c r="AC23" s="14"/>
      <c r="AE23" s="13"/>
      <c r="AF23" s="4" t="s">
        <v>23</v>
      </c>
      <c r="AG23" s="4">
        <v>10</v>
      </c>
      <c r="AH23" s="4" t="s">
        <v>12</v>
      </c>
      <c r="AI23" s="4"/>
      <c r="AJ23" s="4"/>
      <c r="AK23" s="4"/>
      <c r="AL23" s="14"/>
      <c r="AN23" s="13"/>
      <c r="AO23" s="4" t="s">
        <v>23</v>
      </c>
      <c r="AP23" s="4">
        <v>10</v>
      </c>
      <c r="AQ23" s="4" t="s">
        <v>12</v>
      </c>
      <c r="AR23" s="4"/>
      <c r="AS23" s="4"/>
      <c r="AT23" s="4"/>
      <c r="AU23" s="14"/>
      <c r="AW23" s="13"/>
      <c r="AX23" s="4" t="s">
        <v>23</v>
      </c>
      <c r="AY23" s="4">
        <v>10</v>
      </c>
      <c r="AZ23" s="4" t="s">
        <v>12</v>
      </c>
      <c r="BA23" s="4"/>
      <c r="BB23" s="4"/>
      <c r="BC23" s="4"/>
      <c r="BD23" s="14"/>
      <c r="BF23" s="13"/>
      <c r="BG23" s="4" t="s">
        <v>23</v>
      </c>
      <c r="BH23" s="4">
        <v>10</v>
      </c>
      <c r="BI23" s="4" t="s">
        <v>12</v>
      </c>
      <c r="BJ23" s="4"/>
      <c r="BK23" s="4"/>
      <c r="BL23" s="4"/>
      <c r="BM23" s="14"/>
    </row>
    <row r="24" spans="1:65" s="1" customFormat="1" x14ac:dyDescent="0.2">
      <c r="C24" s="11"/>
      <c r="D24" s="5"/>
      <c r="E24" s="5"/>
      <c r="F24" s="5"/>
      <c r="G24" s="5"/>
      <c r="H24" s="5"/>
      <c r="I24" s="5"/>
      <c r="J24" s="12"/>
      <c r="M24" s="11"/>
      <c r="N24" s="5"/>
      <c r="O24" s="5"/>
      <c r="P24" s="5"/>
      <c r="Q24" s="5"/>
      <c r="R24" s="5"/>
      <c r="S24" s="5"/>
      <c r="T24" s="12"/>
      <c r="V24" s="11"/>
      <c r="W24" s="5"/>
      <c r="X24" s="5"/>
      <c r="Y24" s="5"/>
      <c r="Z24" s="5"/>
      <c r="AA24" s="5"/>
      <c r="AB24" s="5"/>
      <c r="AC24" s="12"/>
      <c r="AE24" s="11"/>
      <c r="AF24" s="5"/>
      <c r="AG24" s="5"/>
      <c r="AH24" s="5"/>
      <c r="AI24" s="5"/>
      <c r="AJ24" s="5"/>
      <c r="AK24" s="5"/>
      <c r="AL24" s="12"/>
      <c r="AN24" s="11"/>
      <c r="AO24" s="5"/>
      <c r="AP24" s="5"/>
      <c r="AQ24" s="5"/>
      <c r="AR24" s="5"/>
      <c r="AS24" s="5"/>
      <c r="AT24" s="5"/>
      <c r="AU24" s="12"/>
      <c r="AW24" s="11"/>
      <c r="AX24" s="5"/>
      <c r="AY24" s="5"/>
      <c r="AZ24" s="5"/>
      <c r="BA24" s="5"/>
      <c r="BB24" s="5"/>
      <c r="BC24" s="5"/>
      <c r="BD24" s="12"/>
      <c r="BF24" s="11"/>
      <c r="BG24" s="5"/>
      <c r="BH24" s="5"/>
      <c r="BI24" s="5"/>
      <c r="BJ24" s="5"/>
      <c r="BK24" s="5"/>
      <c r="BL24" s="5"/>
      <c r="BM24" s="12"/>
    </row>
    <row r="25" spans="1:65" s="1" customFormat="1" x14ac:dyDescent="0.2">
      <c r="C25" s="11"/>
      <c r="D25" s="5"/>
      <c r="E25" s="5"/>
      <c r="F25" s="5"/>
      <c r="G25" s="5"/>
      <c r="H25" s="5"/>
      <c r="I25" s="5"/>
      <c r="J25" s="12"/>
      <c r="K25" s="5"/>
      <c r="L25" s="5"/>
      <c r="M25" s="11"/>
      <c r="N25" s="5"/>
      <c r="O25" s="5"/>
      <c r="P25" s="5"/>
      <c r="Q25" s="5"/>
      <c r="R25" s="5"/>
      <c r="S25" s="5"/>
      <c r="T25" s="12"/>
      <c r="V25" s="11"/>
      <c r="W25" s="5"/>
      <c r="X25" s="5"/>
      <c r="Y25" s="5"/>
      <c r="Z25" s="5"/>
      <c r="AA25" s="5"/>
      <c r="AB25" s="5"/>
      <c r="AC25" s="12"/>
      <c r="AE25" s="11"/>
      <c r="AF25" s="5"/>
      <c r="AG25" s="5"/>
      <c r="AH25" s="5"/>
      <c r="AI25" s="5"/>
      <c r="AJ25" s="5"/>
      <c r="AK25" s="5"/>
      <c r="AL25" s="12"/>
      <c r="AN25" s="11"/>
      <c r="AO25" s="5"/>
      <c r="AP25" s="5"/>
      <c r="AQ25" s="5"/>
      <c r="AR25" s="5"/>
      <c r="AS25" s="5"/>
      <c r="AT25" s="5"/>
      <c r="AU25" s="12"/>
      <c r="AW25" s="11"/>
      <c r="AX25" s="5"/>
      <c r="AY25" s="5"/>
      <c r="AZ25" s="5"/>
      <c r="BA25" s="5"/>
      <c r="BB25" s="5"/>
      <c r="BC25" s="5"/>
      <c r="BD25" s="12"/>
      <c r="BF25" s="11"/>
      <c r="BG25" s="5"/>
      <c r="BH25" s="5"/>
      <c r="BI25" s="5"/>
      <c r="BJ25" s="5"/>
      <c r="BK25" s="5"/>
      <c r="BL25" s="5"/>
      <c r="BM25" s="12"/>
    </row>
    <row r="26" spans="1:65" s="1" customFormat="1" x14ac:dyDescent="0.2">
      <c r="C26" s="11" t="s">
        <v>24</v>
      </c>
      <c r="D26" s="4" t="s">
        <v>10</v>
      </c>
      <c r="E26" s="4" t="s">
        <v>11</v>
      </c>
      <c r="F26" s="4" t="s">
        <v>12</v>
      </c>
      <c r="G26" s="4" t="s">
        <v>13</v>
      </c>
      <c r="H26" s="4" t="s">
        <v>14</v>
      </c>
      <c r="I26" s="4" t="s">
        <v>15</v>
      </c>
      <c r="J26" s="14" t="s">
        <v>16</v>
      </c>
      <c r="K26" s="4"/>
      <c r="M26" s="11" t="s">
        <v>24</v>
      </c>
      <c r="N26" s="4" t="s">
        <v>10</v>
      </c>
      <c r="O26" s="4" t="s">
        <v>11</v>
      </c>
      <c r="P26" s="4" t="s">
        <v>12</v>
      </c>
      <c r="Q26" s="4" t="s">
        <v>13</v>
      </c>
      <c r="R26" s="4" t="s">
        <v>14</v>
      </c>
      <c r="S26" s="4" t="s">
        <v>15</v>
      </c>
      <c r="T26" s="14" t="s">
        <v>16</v>
      </c>
      <c r="V26" s="11" t="s">
        <v>24</v>
      </c>
      <c r="W26" s="4" t="s">
        <v>10</v>
      </c>
      <c r="X26" s="4" t="s">
        <v>11</v>
      </c>
      <c r="Y26" s="4" t="s">
        <v>12</v>
      </c>
      <c r="Z26" s="4" t="s">
        <v>13</v>
      </c>
      <c r="AA26" s="4" t="s">
        <v>14</v>
      </c>
      <c r="AB26" s="4" t="s">
        <v>15</v>
      </c>
      <c r="AC26" s="14" t="s">
        <v>16</v>
      </c>
      <c r="AE26" s="11" t="s">
        <v>24</v>
      </c>
      <c r="AF26" s="4" t="s">
        <v>10</v>
      </c>
      <c r="AG26" s="4" t="s">
        <v>11</v>
      </c>
      <c r="AH26" s="4" t="s">
        <v>12</v>
      </c>
      <c r="AI26" s="4" t="s">
        <v>13</v>
      </c>
      <c r="AJ26" s="4" t="s">
        <v>14</v>
      </c>
      <c r="AK26" s="4" t="s">
        <v>15</v>
      </c>
      <c r="AL26" s="14" t="s">
        <v>16</v>
      </c>
      <c r="AN26" s="11" t="s">
        <v>24</v>
      </c>
      <c r="AO26" s="4" t="s">
        <v>10</v>
      </c>
      <c r="AP26" s="4" t="s">
        <v>11</v>
      </c>
      <c r="AQ26" s="4" t="s">
        <v>12</v>
      </c>
      <c r="AR26" s="4" t="s">
        <v>13</v>
      </c>
      <c r="AS26" s="4" t="s">
        <v>14</v>
      </c>
      <c r="AT26" s="4" t="s">
        <v>15</v>
      </c>
      <c r="AU26" s="14" t="s">
        <v>16</v>
      </c>
      <c r="AW26" s="11" t="s">
        <v>24</v>
      </c>
      <c r="AX26" s="4" t="s">
        <v>10</v>
      </c>
      <c r="AY26" s="4" t="s">
        <v>11</v>
      </c>
      <c r="AZ26" s="4" t="s">
        <v>12</v>
      </c>
      <c r="BA26" s="4" t="s">
        <v>13</v>
      </c>
      <c r="BB26" s="4" t="s">
        <v>14</v>
      </c>
      <c r="BC26" s="4" t="s">
        <v>15</v>
      </c>
      <c r="BD26" s="14" t="s">
        <v>16</v>
      </c>
      <c r="BF26" s="11" t="s">
        <v>24</v>
      </c>
      <c r="BG26" s="4" t="s">
        <v>10</v>
      </c>
      <c r="BH26" s="4" t="s">
        <v>11</v>
      </c>
      <c r="BI26" s="4" t="s">
        <v>12</v>
      </c>
      <c r="BJ26" s="4" t="s">
        <v>13</v>
      </c>
      <c r="BK26" s="4" t="s">
        <v>14</v>
      </c>
      <c r="BL26" s="4" t="s">
        <v>15</v>
      </c>
      <c r="BM26" s="14" t="s">
        <v>16</v>
      </c>
    </row>
    <row r="27" spans="1:65" s="1" customFormat="1" x14ac:dyDescent="0.2">
      <c r="C27" s="15"/>
      <c r="D27" s="3" t="s">
        <v>12</v>
      </c>
      <c r="E27" s="3" t="s">
        <v>22</v>
      </c>
      <c r="F27" s="3"/>
      <c r="G27" s="3"/>
      <c r="H27" s="3"/>
      <c r="I27" s="3"/>
      <c r="J27" s="16" t="s">
        <v>25</v>
      </c>
      <c r="K27" s="4"/>
      <c r="M27" s="15"/>
      <c r="N27" s="3" t="s">
        <v>12</v>
      </c>
      <c r="O27" s="3" t="s">
        <v>22</v>
      </c>
      <c r="P27" s="3"/>
      <c r="Q27" s="3"/>
      <c r="R27" s="3"/>
      <c r="S27" s="3"/>
      <c r="T27" s="16" t="s">
        <v>25</v>
      </c>
      <c r="V27" s="15"/>
      <c r="W27" s="3" t="s">
        <v>12</v>
      </c>
      <c r="X27" s="3" t="s">
        <v>22</v>
      </c>
      <c r="Y27" s="3"/>
      <c r="Z27" s="3"/>
      <c r="AA27" s="3"/>
      <c r="AB27" s="3"/>
      <c r="AC27" s="16" t="s">
        <v>25</v>
      </c>
      <c r="AE27" s="15"/>
      <c r="AF27" s="3" t="s">
        <v>12</v>
      </c>
      <c r="AG27" s="3" t="s">
        <v>22</v>
      </c>
      <c r="AH27" s="3"/>
      <c r="AI27" s="3"/>
      <c r="AJ27" s="3"/>
      <c r="AK27" s="3"/>
      <c r="AL27" s="16" t="s">
        <v>25</v>
      </c>
      <c r="AN27" s="15"/>
      <c r="AO27" s="3" t="s">
        <v>12</v>
      </c>
      <c r="AP27" s="3" t="s">
        <v>22</v>
      </c>
      <c r="AQ27" s="3"/>
      <c r="AR27" s="3"/>
      <c r="AS27" s="3"/>
      <c r="AT27" s="3"/>
      <c r="AU27" s="16" t="s">
        <v>25</v>
      </c>
      <c r="AW27" s="15"/>
      <c r="AX27" s="3" t="s">
        <v>12</v>
      </c>
      <c r="AY27" s="3" t="s">
        <v>22</v>
      </c>
      <c r="AZ27" s="3"/>
      <c r="BA27" s="3"/>
      <c r="BB27" s="3"/>
      <c r="BC27" s="3"/>
      <c r="BD27" s="16" t="s">
        <v>25</v>
      </c>
      <c r="BF27" s="15"/>
      <c r="BG27" s="3" t="s">
        <v>12</v>
      </c>
      <c r="BH27" s="3" t="s">
        <v>22</v>
      </c>
      <c r="BI27" s="3"/>
      <c r="BJ27" s="3"/>
      <c r="BK27" s="3"/>
      <c r="BL27" s="3"/>
      <c r="BM27" s="16" t="s">
        <v>25</v>
      </c>
    </row>
    <row r="28" spans="1:65" s="1" customFormat="1" x14ac:dyDescent="0.2">
      <c r="C28" s="11">
        <v>0</v>
      </c>
      <c r="D28" s="17">
        <f>C28*E$23</f>
        <v>0</v>
      </c>
      <c r="E28" s="5">
        <f>E$22</f>
        <v>2880</v>
      </c>
      <c r="F28" s="18">
        <f>($E$10*D28-$E$17*E28)/(2*SQRT($E$16*$E$10*E28))</f>
        <v>-0.46585103035472697</v>
      </c>
      <c r="G28" s="18">
        <f>($E$10*D28+$E$17*E28)/(2*SQRT($E$16*$E$10*E28))</f>
        <v>0.46585103035472697</v>
      </c>
      <c r="H28" s="18">
        <f t="shared" ref="H28:H48" si="0">IF(F28&lt;0,(2-ERFC(ABS(F28))),ERFC(F28))</f>
        <v>1.4899840422762245</v>
      </c>
      <c r="I28" s="18">
        <f t="shared" ref="I28:I48" si="1">IF(G28&lt;0,(2-ERFC(ABS(G28))),ERFC(G28))</f>
        <v>0.5100159577237755</v>
      </c>
      <c r="J28" s="19">
        <f>($E$5/2)*EXP(($E$15-$E$17)*D28/(2*$E$16))*H28+($E$5/2)*EXP(($E$15+$E$17)*D28/(2*$E$16))*I28</f>
        <v>10</v>
      </c>
      <c r="K28" s="6"/>
      <c r="M28" s="11">
        <v>0</v>
      </c>
      <c r="N28" s="17">
        <f>M28*O$23</f>
        <v>0</v>
      </c>
      <c r="O28" s="5">
        <f>O$22</f>
        <v>5760</v>
      </c>
      <c r="P28" s="18">
        <f>($E$10*N28-$E$17*O28)/(2*SQRT($E$16*$E$10*O28))</f>
        <v>-0.6588128451731351</v>
      </c>
      <c r="Q28" s="18">
        <f>($E$10*N28+$E$17*O28)/(2*SQRT($E$16*$E$10*O28))</f>
        <v>0.6588128451731351</v>
      </c>
      <c r="R28" s="18">
        <f t="shared" ref="R28:R48" si="2">IF(P28&lt;0,(2-ERFC(ABS(P28))),ERFC(P28))</f>
        <v>1.6485094787853001</v>
      </c>
      <c r="S28" s="18">
        <f t="shared" ref="S28:S48" si="3">IF(Q28&lt;0,(2-ERFC(ABS(Q28))),ERFC(Q28))</f>
        <v>0.35149052121469992</v>
      </c>
      <c r="T28" s="19">
        <f>($E$5/2)*EXP(($E$15-$E$17)*N28/(2*$E$16))*R28+($E$5/2)*EXP(($E$15+$E$17)*N28/(2*$E$16))*S28</f>
        <v>10</v>
      </c>
      <c r="V28" s="11">
        <v>0</v>
      </c>
      <c r="W28" s="17">
        <f>V28*X$23</f>
        <v>0</v>
      </c>
      <c r="X28" s="5">
        <f>X$22</f>
        <v>8640</v>
      </c>
      <c r="Y28" s="18">
        <f>($E$10*W28-$E$17*X28)/(2*SQRT($E$16*$E$10*X28))</f>
        <v>-0.80687765333269823</v>
      </c>
      <c r="Z28" s="18">
        <f>($E$10*W28+$E$17*X28)/(2*SQRT($E$16*$E$10*X28))</f>
        <v>0.80687765333269823</v>
      </c>
      <c r="AA28" s="18">
        <f t="shared" ref="AA28:AA48" si="4">IF(Y28&lt;0,(2-ERFC(ABS(Y28))),ERFC(Y28))</f>
        <v>1.7461705737848476</v>
      </c>
      <c r="AB28" s="18">
        <f t="shared" ref="AB28:AB48" si="5">IF(Z28&lt;0,(2-ERFC(ABS(Z28))),ERFC(Z28))</f>
        <v>0.25382942621515231</v>
      </c>
      <c r="AC28" s="19">
        <f>($E$5/2)*EXP(($E$15-$E$17)*W28/(2*$E$16))*AA28+($E$5/2)*EXP(($E$15+$E$17)*W28/(2*$E$16))*AB28</f>
        <v>10</v>
      </c>
      <c r="AE28" s="11">
        <v>0</v>
      </c>
      <c r="AF28" s="17">
        <f>AE28*AG$23</f>
        <v>0</v>
      </c>
      <c r="AG28" s="5">
        <f>AG$22</f>
        <v>14400</v>
      </c>
      <c r="AH28" s="18">
        <f>($E$10*AF28-$E$17*AG28)/(2*SQRT($E$16*$E$10*AG28))</f>
        <v>-1.0416745712614874</v>
      </c>
      <c r="AI28" s="18">
        <f>($E$10*AF28+$E$17*AG28)/(2*SQRT($E$16*$E$10*AG28))</f>
        <v>1.0416745712614874</v>
      </c>
      <c r="AJ28" s="18">
        <f t="shared" ref="AJ28:AJ48" si="6">IF(AH28&lt;0,(2-ERFC(ABS(AH28))),ERFC(AH28))</f>
        <v>1.8592894887876752</v>
      </c>
      <c r="AK28" s="18">
        <f t="shared" ref="AK28:AK48" si="7">IF(AI28&lt;0,(2-ERFC(ABS(AI28))),ERFC(AI28))</f>
        <v>0.14071051121232481</v>
      </c>
      <c r="AL28" s="19">
        <f>($E$5/2)*EXP(($E$15-$E$17)*AF28/(2*$E$16))*AJ28+($E$5/2)*EXP(($E$15+$E$17)*AF28/(2*$E$16))*AK28</f>
        <v>10</v>
      </c>
      <c r="AN28" s="11">
        <v>0</v>
      </c>
      <c r="AO28" s="17">
        <f>AN28*AP$23</f>
        <v>0</v>
      </c>
      <c r="AP28" s="5">
        <f>AP$22</f>
        <v>20160</v>
      </c>
      <c r="AQ28" s="18">
        <f>($E$10*AO28-$E$17*AP28)/(2*SQRT($E$16*$E$10*AP28))</f>
        <v>-1.2325259743218091</v>
      </c>
      <c r="AR28" s="18">
        <f>($E$10*AO28+$E$17*AP28)/(2*SQRT($E$16*$E$10*AP28))</f>
        <v>1.2325259743218091</v>
      </c>
      <c r="AS28" s="18">
        <f t="shared" ref="AS28:AS48" si="8">IF(AQ28&lt;0,(2-ERFC(ABS(AQ28))),ERFC(AQ28))</f>
        <v>1.9186759830329747</v>
      </c>
      <c r="AT28" s="18">
        <f t="shared" ref="AT28:AT48" si="9">IF(AR28&lt;0,(2-ERFC(ABS(AR28))),ERFC(AR28))</f>
        <v>8.1324016967025375E-2</v>
      </c>
      <c r="AU28" s="19">
        <f>($E$5/2)*EXP(($E$15-$E$17)*AO28/(2*$E$16))*AS28+($E$5/2)*EXP(($E$15+$E$17)*AO28/(2*$E$16))*AT28</f>
        <v>10.000000000000002</v>
      </c>
      <c r="AW28" s="11">
        <v>0</v>
      </c>
      <c r="AX28" s="17">
        <f>AW28*AY$23</f>
        <v>0</v>
      </c>
      <c r="AY28" s="5">
        <f>AY$22</f>
        <v>25920</v>
      </c>
      <c r="AZ28" s="18">
        <f>($E$10*AX28-$E$17*AY28)/(2*SQRT($E$16*$E$10*AY28))</f>
        <v>-1.3975530910641809</v>
      </c>
      <c r="BA28" s="18">
        <f>($E$10*AX28+$E$17*AY28)/(2*SQRT($E$16*$E$10*AY28))</f>
        <v>1.3975530910641809</v>
      </c>
      <c r="BB28" s="18">
        <f t="shared" ref="BB28:BB48" si="10">IF(AZ28&lt;0,(2-ERFC(ABS(AZ28))),ERFC(AZ28))</f>
        <v>1.9518948693116978</v>
      </c>
      <c r="BC28" s="18">
        <f t="shared" ref="BC28:BC48" si="11">IF(BA28&lt;0,(2-ERFC(ABS(BA28))),ERFC(BA28))</f>
        <v>4.8105130688302307E-2</v>
      </c>
      <c r="BD28" s="19">
        <f>($E$5/2)*EXP(($E$15-$E$17)*AX28/(2*$E$16))*BB28+($E$5/2)*EXP(($E$15+$E$17)*AX28/(2*$E$16))*BC28</f>
        <v>10.000000000000002</v>
      </c>
      <c r="BF28" s="11">
        <v>0</v>
      </c>
      <c r="BG28" s="17">
        <f>BF28*BH$23</f>
        <v>0</v>
      </c>
      <c r="BH28" s="5">
        <f>BH$22</f>
        <v>31680</v>
      </c>
      <c r="BI28" s="18">
        <f>($E$10*BG28-$E$17*BH28)/(2*SQRT($E$16*$E$10*BH28))</f>
        <v>-1.5450530758870931</v>
      </c>
      <c r="BJ28" s="18">
        <f>($E$10*BG28+$E$17*BH28)/(2*SQRT($E$16*$E$10*BH28))</f>
        <v>1.5450530758870931</v>
      </c>
      <c r="BK28" s="18">
        <f t="shared" ref="BK28:BK48" si="12">IF(BI28&lt;0,(2-ERFC(ABS(BI28))),ERFC(BI28))</f>
        <v>1.9711137206208753</v>
      </c>
      <c r="BL28" s="18">
        <f t="shared" ref="BL28:BL48" si="13">IF(BJ28&lt;0,(2-ERFC(ABS(BJ28))),ERFC(BJ28))</f>
        <v>2.8886279379124608E-2</v>
      </c>
      <c r="BM28" s="19">
        <f>($E$5/2)*EXP(($E$15-$E$17)*BG28/(2*$E$16))*BK28+($E$5/2)*EXP(($E$15+$E$17)*BG28/(2*$E$16))*BL28</f>
        <v>10</v>
      </c>
    </row>
    <row r="29" spans="1:65" s="1" customFormat="1" x14ac:dyDescent="0.2">
      <c r="C29" s="11">
        <v>0.05</v>
      </c>
      <c r="D29" s="17">
        <f t="shared" ref="D29:D48" si="14">C29*E$23</f>
        <v>0.5</v>
      </c>
      <c r="E29" s="5">
        <f t="shared" ref="E29:E48" si="15">E$22</f>
        <v>2880</v>
      </c>
      <c r="F29" s="18">
        <f t="shared" ref="F29:F48" si="16">($E$10*D29-$E$17*E29)/(2*SQRT($E$16*$E$10*E29))</f>
        <v>7.0801211907429371E-2</v>
      </c>
      <c r="G29" s="18">
        <f t="shared" ref="G29:G48" si="17">($E$10*D29+$E$17*E29)/(2*SQRT($E$16*$E$10*E29))</f>
        <v>1.0025032726168834</v>
      </c>
      <c r="H29" s="18">
        <f t="shared" si="0"/>
        <v>0.92024267916313518</v>
      </c>
      <c r="I29" s="18">
        <f t="shared" si="1"/>
        <v>0.15626267886444303</v>
      </c>
      <c r="J29" s="19">
        <f t="shared" ref="J29:J48" si="18">($E$5/2)*EXP(($E$15-$E$17)*D29/(2*$E$16))*H29+($E$5/2)*EXP(($E$15+$E$17)*D29/(2*$E$16))*I29</f>
        <v>6.7250433979334101</v>
      </c>
      <c r="K29" s="6"/>
      <c r="M29" s="11">
        <v>0.05</v>
      </c>
      <c r="N29" s="17">
        <f t="shared" ref="N29:N48" si="19">M29*O$23</f>
        <v>0.5</v>
      </c>
      <c r="O29" s="5">
        <f t="shared" ref="O29:O48" si="20">O$22</f>
        <v>5760</v>
      </c>
      <c r="P29" s="18">
        <f t="shared" ref="P29:P48" si="21">($E$10*N29-$E$17*O29)/(2*SQRT($E$16*$E$10*O29))</f>
        <v>-0.27934240553059853</v>
      </c>
      <c r="Q29" s="18">
        <f t="shared" ref="Q29:Q48" si="22">($E$10*N29+$E$17*O29)/(2*SQRT($E$16*$E$10*O29))</f>
        <v>1.0382832848156718</v>
      </c>
      <c r="R29" s="18">
        <f t="shared" si="2"/>
        <v>1.3071938779592471</v>
      </c>
      <c r="S29" s="18">
        <f t="shared" si="3"/>
        <v>0.14200800755012166</v>
      </c>
      <c r="T29" s="19">
        <f t="shared" ref="T29:T48" si="23">($E$5/2)*EXP(($E$15-$E$17)*N29/(2*$E$16))*R29+($E$5/2)*EXP(($E$15+$E$17)*N29/(2*$E$16))*S29</f>
        <v>8.4660583218920884</v>
      </c>
      <c r="V29" s="11">
        <v>0.05</v>
      </c>
      <c r="W29" s="17">
        <f t="shared" ref="W29:W48" si="24">V29*X$23</f>
        <v>0.5</v>
      </c>
      <c r="X29" s="5">
        <f t="shared" ref="X29:X48" si="25">X$22</f>
        <v>8640</v>
      </c>
      <c r="Y29" s="18">
        <f t="shared" ref="Y29:Y48" si="26">($E$10*W29-$E$17*X29)/(2*SQRT($E$16*$E$10*X29))</f>
        <v>-0.49704133680142609</v>
      </c>
      <c r="Z29" s="18">
        <f t="shared" ref="Z29:Z48" si="27">($E$10*W29+$E$17*X29)/(2*SQRT($E$16*$E$10*X29))</f>
        <v>1.1167139698639705</v>
      </c>
      <c r="AA29" s="18">
        <f t="shared" si="4"/>
        <v>1.5178960136503021</v>
      </c>
      <c r="AB29" s="18">
        <f t="shared" si="5"/>
        <v>0.11427367186147314</v>
      </c>
      <c r="AC29" s="19">
        <f t="shared" ref="AC29:AC48" si="28">($E$5/2)*EXP(($E$15-$E$17)*W29/(2*$E$16))*AA29+($E$5/2)*EXP(($E$15+$E$17)*W29/(2*$E$16))*AB29</f>
        <v>9.1426202967131811</v>
      </c>
      <c r="AE29" s="11">
        <v>0.05</v>
      </c>
      <c r="AF29" s="17">
        <f t="shared" ref="AF29:AF48" si="29">AE29*AG$23</f>
        <v>0.5</v>
      </c>
      <c r="AG29" s="5">
        <f t="shared" ref="AG29:AG48" si="30">AG$22</f>
        <v>14400</v>
      </c>
      <c r="AH29" s="18">
        <f t="shared" ref="AH29:AH48" si="31">($E$10*AF29-$E$17*AG29)/(2*SQRT($E$16*$E$10*AG29))</f>
        <v>-0.80167639246631395</v>
      </c>
      <c r="AI29" s="18">
        <f t="shared" ref="AI29:AI48" si="32">($E$10*AF29+$E$17*AG29)/(2*SQRT($E$16*$E$10*AG29))</f>
        <v>1.2816727500566607</v>
      </c>
      <c r="AJ29" s="18">
        <f t="shared" si="6"/>
        <v>1.743097056993109</v>
      </c>
      <c r="AK29" s="18">
        <f t="shared" si="7"/>
        <v>6.9899868502900087E-2</v>
      </c>
      <c r="AL29" s="19">
        <f t="shared" ref="AL29:AL48" si="33">($E$5/2)*EXP(($E$15-$E$17)*AF29/(2*$E$16))*AJ29+($E$5/2)*EXP(($E$15+$E$17)*AF29/(2*$E$16))*AK29</f>
        <v>9.6655229967810961</v>
      </c>
      <c r="AN29" s="11">
        <v>0.05</v>
      </c>
      <c r="AO29" s="17">
        <f t="shared" ref="AO29:AO48" si="34">AN29*AP$23</f>
        <v>0.5</v>
      </c>
      <c r="AP29" s="5">
        <f t="shared" ref="AP29:AP48" si="35">AP$22</f>
        <v>20160</v>
      </c>
      <c r="AQ29" s="18">
        <f t="shared" ref="AQ29:AQ48" si="36">($E$10*AO29-$E$17*AP29)/(2*SQRT($E$16*$E$10*AP29))</f>
        <v>-1.0296904923859731</v>
      </c>
      <c r="AR29" s="18">
        <f t="shared" ref="AR29:AR48" si="37">($E$10*AO29+$E$17*AP29)/(2*SQRT($E$16*$E$10*AP29))</f>
        <v>1.4353614562576453</v>
      </c>
      <c r="AS29" s="18">
        <f t="shared" si="8"/>
        <v>1.8546632848591798</v>
      </c>
      <c r="AT29" s="18">
        <f t="shared" si="9"/>
        <v>4.2365928524609089E-2</v>
      </c>
      <c r="AU29" s="19">
        <f t="shared" ref="AU29:AU48" si="38">($E$5/2)*EXP(($E$15-$E$17)*AO29/(2*$E$16))*AS29+($E$5/2)*EXP(($E$15+$E$17)*AO29/(2*$E$16))*AT29</f>
        <v>9.8491290925670967</v>
      </c>
      <c r="AW29" s="11">
        <v>0.05</v>
      </c>
      <c r="AX29" s="17">
        <f t="shared" ref="AX29:AX48" si="39">AW29*AY$23</f>
        <v>0.5</v>
      </c>
      <c r="AY29" s="5">
        <f t="shared" ref="AY29:AY48" si="40">AY$22</f>
        <v>25920</v>
      </c>
      <c r="AZ29" s="18">
        <f t="shared" ref="AZ29:AZ48" si="41">($E$10*AX29-$E$17*AY29)/(2*SQRT($E$16*$E$10*AY29))</f>
        <v>-1.2186690103101288</v>
      </c>
      <c r="BA29" s="18">
        <f t="shared" ref="BA29:BA48" si="42">($E$10*AX29+$E$17*AY29)/(2*SQRT($E$16*$E$10*AY29))</f>
        <v>1.5764371718182331</v>
      </c>
      <c r="BB29" s="18">
        <f t="shared" si="10"/>
        <v>1.9151943097177972</v>
      </c>
      <c r="BC29" s="18">
        <f t="shared" si="11"/>
        <v>2.5786050601364879E-2</v>
      </c>
      <c r="BD29" s="19">
        <f t="shared" ref="BD29:BD48" si="43">($E$5/2)*EXP(($E$15-$E$17)*AX29/(2*$E$16))*BB29+($E$5/2)*EXP(($E$15+$E$17)*AX29/(2*$E$16))*BC29</f>
        <v>9.9264403124760641</v>
      </c>
      <c r="BF29" s="11">
        <v>0.05</v>
      </c>
      <c r="BG29" s="17">
        <f t="shared" ref="BG29:BG48" si="44">BF29*BH$23</f>
        <v>0.5</v>
      </c>
      <c r="BH29" s="5">
        <f t="shared" ref="BH29:BH48" si="45">BH$22</f>
        <v>31680</v>
      </c>
      <c r="BI29" s="18">
        <f t="shared" ref="BI29:BI48" si="46">($E$10*BG29-$E$17*BH29)/(2*SQRT($E$16*$E$10*BH29))</f>
        <v>-1.3832463367519585</v>
      </c>
      <c r="BJ29" s="18">
        <f t="shared" ref="BJ29:BJ48" si="47">($E$10*BG29+$E$17*BH29)/(2*SQRT($E$16*$E$10*BH29))</f>
        <v>1.7068598150222276</v>
      </c>
      <c r="BK29" s="18">
        <f t="shared" si="12"/>
        <v>1.9495590761454227</v>
      </c>
      <c r="BL29" s="18">
        <f t="shared" si="13"/>
        <v>1.5784339822031111E-2</v>
      </c>
      <c r="BM29" s="19">
        <f t="shared" ref="BM29:BM48" si="48">($E$5/2)*EXP(($E$15-$E$17)*BG29/(2*$E$16))*BK29+($E$5/2)*EXP(($E$15+$E$17)*BG29/(2*$E$16))*BL29</f>
        <v>9.9623268012893629</v>
      </c>
    </row>
    <row r="30" spans="1:65" s="1" customFormat="1" x14ac:dyDescent="0.2">
      <c r="C30" s="11">
        <v>0.1</v>
      </c>
      <c r="D30" s="17">
        <f t="shared" si="14"/>
        <v>1</v>
      </c>
      <c r="E30" s="5">
        <f t="shared" si="15"/>
        <v>2880</v>
      </c>
      <c r="F30" s="18">
        <f t="shared" si="16"/>
        <v>0.60745345416958563</v>
      </c>
      <c r="G30" s="18">
        <f t="shared" si="17"/>
        <v>1.5391555148790397</v>
      </c>
      <c r="H30" s="18">
        <f t="shared" si="0"/>
        <v>0.39030249688725127</v>
      </c>
      <c r="I30" s="18">
        <f t="shared" si="1"/>
        <v>2.950336119801128E-2</v>
      </c>
      <c r="J30" s="19">
        <f t="shared" si="18"/>
        <v>3.0415224394318523</v>
      </c>
      <c r="K30" s="6"/>
      <c r="M30" s="11">
        <v>0.1</v>
      </c>
      <c r="N30" s="17">
        <f t="shared" si="19"/>
        <v>1</v>
      </c>
      <c r="O30" s="5">
        <f t="shared" si="20"/>
        <v>5760</v>
      </c>
      <c r="P30" s="18">
        <f t="shared" si="21"/>
        <v>0.10012803411193807</v>
      </c>
      <c r="Q30" s="18">
        <f t="shared" si="22"/>
        <v>1.4177537244582084</v>
      </c>
      <c r="R30" s="18">
        <f t="shared" si="2"/>
        <v>0.88739405229992252</v>
      </c>
      <c r="S30" s="18">
        <f t="shared" si="3"/>
        <v>4.496234731511229E-2</v>
      </c>
      <c r="T30" s="19">
        <f t="shared" si="23"/>
        <v>6.0981167947544561</v>
      </c>
      <c r="V30" s="11">
        <v>0.1</v>
      </c>
      <c r="W30" s="17">
        <f t="shared" si="24"/>
        <v>1</v>
      </c>
      <c r="X30" s="5">
        <f t="shared" si="25"/>
        <v>8640</v>
      </c>
      <c r="Y30" s="18">
        <f t="shared" si="26"/>
        <v>-0.1872050202701539</v>
      </c>
      <c r="Z30" s="18">
        <f t="shared" si="27"/>
        <v>1.4265502863952426</v>
      </c>
      <c r="AA30" s="18">
        <f t="shared" si="4"/>
        <v>1.2087963087298155</v>
      </c>
      <c r="AB30" s="18">
        <f t="shared" si="5"/>
        <v>4.3648911448954199E-2</v>
      </c>
      <c r="AC30" s="19">
        <f t="shared" si="28"/>
        <v>7.656602820416972</v>
      </c>
      <c r="AE30" s="11">
        <v>0.1</v>
      </c>
      <c r="AF30" s="17">
        <f t="shared" si="29"/>
        <v>1</v>
      </c>
      <c r="AG30" s="5">
        <f t="shared" si="30"/>
        <v>14400</v>
      </c>
      <c r="AH30" s="18">
        <f t="shared" si="31"/>
        <v>-0.56167821367114057</v>
      </c>
      <c r="AI30" s="18">
        <f t="shared" si="32"/>
        <v>1.5216709288518342</v>
      </c>
      <c r="AJ30" s="18">
        <f t="shared" si="6"/>
        <v>1.5729983718415275</v>
      </c>
      <c r="AK30" s="18">
        <f t="shared" si="7"/>
        <v>3.1399901170486043E-2</v>
      </c>
      <c r="AL30" s="19">
        <f t="shared" si="33"/>
        <v>9.0250700154556345</v>
      </c>
      <c r="AN30" s="11">
        <v>0.1</v>
      </c>
      <c r="AO30" s="17">
        <f t="shared" si="34"/>
        <v>1</v>
      </c>
      <c r="AP30" s="5">
        <f t="shared" si="35"/>
        <v>20160</v>
      </c>
      <c r="AQ30" s="18">
        <f t="shared" si="36"/>
        <v>-0.8268550104501371</v>
      </c>
      <c r="AR30" s="18">
        <f t="shared" si="37"/>
        <v>1.6381969381934811</v>
      </c>
      <c r="AS30" s="18">
        <f t="shared" si="8"/>
        <v>1.7577371808630353</v>
      </c>
      <c r="AT30" s="18">
        <f t="shared" si="9"/>
        <v>2.0516791240728381E-2</v>
      </c>
      <c r="AU30" s="19">
        <f t="shared" si="38"/>
        <v>9.5466845115541314</v>
      </c>
      <c r="AW30" s="11">
        <v>0.1</v>
      </c>
      <c r="AX30" s="17">
        <f t="shared" si="39"/>
        <v>1</v>
      </c>
      <c r="AY30" s="5">
        <f t="shared" si="40"/>
        <v>25920</v>
      </c>
      <c r="AZ30" s="18">
        <f t="shared" si="41"/>
        <v>-1.0397849295560766</v>
      </c>
      <c r="BA30" s="18">
        <f t="shared" si="42"/>
        <v>1.755321252572285</v>
      </c>
      <c r="BB30" s="18">
        <f t="shared" si="10"/>
        <v>1.8585676464923528</v>
      </c>
      <c r="BC30" s="18">
        <f t="shared" si="11"/>
        <v>1.3050101286387941E-2</v>
      </c>
      <c r="BD30" s="19">
        <f t="shared" si="43"/>
        <v>9.774977884971003</v>
      </c>
      <c r="BF30" s="11">
        <v>0.1</v>
      </c>
      <c r="BG30" s="17">
        <f t="shared" si="44"/>
        <v>1</v>
      </c>
      <c r="BH30" s="5">
        <f t="shared" si="45"/>
        <v>31680</v>
      </c>
      <c r="BI30" s="18">
        <f t="shared" si="46"/>
        <v>-1.2214395976168242</v>
      </c>
      <c r="BJ30" s="18">
        <f t="shared" si="47"/>
        <v>1.8686665541573619</v>
      </c>
      <c r="BK30" s="18">
        <f t="shared" si="12"/>
        <v>1.9158999217792816</v>
      </c>
      <c r="BL30" s="18">
        <f t="shared" si="13"/>
        <v>8.2249432344975223E-3</v>
      </c>
      <c r="BM30" s="19">
        <f t="shared" si="48"/>
        <v>9.8833724437475183</v>
      </c>
    </row>
    <row r="31" spans="1:65" s="1" customFormat="1" x14ac:dyDescent="0.2">
      <c r="C31" s="11">
        <v>0.15</v>
      </c>
      <c r="D31" s="17">
        <f t="shared" si="14"/>
        <v>1.5</v>
      </c>
      <c r="E31" s="5">
        <f t="shared" si="15"/>
        <v>2880</v>
      </c>
      <c r="F31" s="18">
        <f t="shared" si="16"/>
        <v>1.144105696431742</v>
      </c>
      <c r="G31" s="18">
        <f t="shared" si="17"/>
        <v>2.0758077571411957</v>
      </c>
      <c r="H31" s="18">
        <f t="shared" si="0"/>
        <v>0.10566048727266128</v>
      </c>
      <c r="I31" s="18">
        <f t="shared" si="1"/>
        <v>3.3286521751597219E-3</v>
      </c>
      <c r="J31" s="19">
        <f t="shared" si="18"/>
        <v>0.86259126720640422</v>
      </c>
      <c r="K31" s="6"/>
      <c r="M31" s="11">
        <v>0.15</v>
      </c>
      <c r="N31" s="17">
        <f t="shared" si="19"/>
        <v>1.5</v>
      </c>
      <c r="O31" s="5">
        <f t="shared" si="20"/>
        <v>5760</v>
      </c>
      <c r="P31" s="18">
        <f t="shared" si="21"/>
        <v>0.47959847375447467</v>
      </c>
      <c r="Q31" s="18">
        <f t="shared" si="22"/>
        <v>1.7972241641007451</v>
      </c>
      <c r="R31" s="18">
        <f t="shared" si="2"/>
        <v>0.49761023708186691</v>
      </c>
      <c r="S31" s="18">
        <f t="shared" si="3"/>
        <v>1.1032781981730119E-2</v>
      </c>
      <c r="T31" s="19">
        <f t="shared" si="23"/>
        <v>3.5960479347069345</v>
      </c>
      <c r="V31" s="11">
        <v>0.15</v>
      </c>
      <c r="W31" s="17">
        <f t="shared" si="24"/>
        <v>1.5</v>
      </c>
      <c r="X31" s="5">
        <f t="shared" si="25"/>
        <v>8640</v>
      </c>
      <c r="Y31" s="18">
        <f t="shared" si="26"/>
        <v>0.12263129626111827</v>
      </c>
      <c r="Z31" s="18">
        <f t="shared" si="27"/>
        <v>1.7363866029265147</v>
      </c>
      <c r="AA31" s="18">
        <f t="shared" si="4"/>
        <v>0.86231592763402876</v>
      </c>
      <c r="AB31" s="18">
        <f t="shared" si="5"/>
        <v>1.4064120750548156E-2</v>
      </c>
      <c r="AC31" s="19">
        <f t="shared" si="28"/>
        <v>5.7240067213066679</v>
      </c>
      <c r="AE31" s="11">
        <v>0.15</v>
      </c>
      <c r="AF31" s="17">
        <f t="shared" si="29"/>
        <v>1.5</v>
      </c>
      <c r="AG31" s="5">
        <f t="shared" si="30"/>
        <v>14400</v>
      </c>
      <c r="AH31" s="18">
        <f t="shared" si="31"/>
        <v>-0.32168003487596719</v>
      </c>
      <c r="AI31" s="18">
        <f t="shared" si="32"/>
        <v>1.7616691076470075</v>
      </c>
      <c r="AJ31" s="18">
        <f t="shared" si="6"/>
        <v>1.3508362768256243</v>
      </c>
      <c r="AK31" s="18">
        <f t="shared" si="7"/>
        <v>1.2724925278018624E-2</v>
      </c>
      <c r="AL31" s="19">
        <f t="shared" si="33"/>
        <v>8.0321161667103578</v>
      </c>
      <c r="AN31" s="11">
        <v>0.15</v>
      </c>
      <c r="AO31" s="17">
        <f t="shared" si="34"/>
        <v>1.5</v>
      </c>
      <c r="AP31" s="5">
        <f t="shared" si="35"/>
        <v>20160</v>
      </c>
      <c r="AQ31" s="18">
        <f t="shared" si="36"/>
        <v>-0.62401952851430109</v>
      </c>
      <c r="AR31" s="18">
        <f t="shared" si="37"/>
        <v>1.8410324201293171</v>
      </c>
      <c r="AS31" s="18">
        <f t="shared" si="8"/>
        <v>1.6224918339852201</v>
      </c>
      <c r="AT31" s="18">
        <f t="shared" si="9"/>
        <v>9.224684820916219E-3</v>
      </c>
      <c r="AU31" s="19">
        <f t="shared" si="38"/>
        <v>9.0388729078025083</v>
      </c>
      <c r="AW31" s="11">
        <v>0.15</v>
      </c>
      <c r="AX31" s="17">
        <f t="shared" si="39"/>
        <v>1.5</v>
      </c>
      <c r="AY31" s="5">
        <f t="shared" si="40"/>
        <v>25920</v>
      </c>
      <c r="AZ31" s="18">
        <f t="shared" si="41"/>
        <v>-0.86090084880202455</v>
      </c>
      <c r="BA31" s="18">
        <f t="shared" si="42"/>
        <v>1.9342053333263372</v>
      </c>
      <c r="BB31" s="18">
        <f t="shared" si="10"/>
        <v>1.7765850723642715</v>
      </c>
      <c r="BC31" s="18">
        <f t="shared" si="11"/>
        <v>6.2308410835719774E-3</v>
      </c>
      <c r="BD31" s="19">
        <f t="shared" si="43"/>
        <v>9.5086743050543561</v>
      </c>
      <c r="BF31" s="11">
        <v>0.15</v>
      </c>
      <c r="BG31" s="17">
        <f t="shared" si="44"/>
        <v>1.5</v>
      </c>
      <c r="BH31" s="5">
        <f t="shared" si="45"/>
        <v>31680</v>
      </c>
      <c r="BI31" s="18">
        <f t="shared" si="46"/>
        <v>-1.0596328584816896</v>
      </c>
      <c r="BJ31" s="18">
        <f t="shared" si="47"/>
        <v>2.0304732932924967</v>
      </c>
      <c r="BK31" s="18">
        <f t="shared" si="12"/>
        <v>1.8660088504381427</v>
      </c>
      <c r="BL31" s="18">
        <f t="shared" si="13"/>
        <v>4.0849922309014247E-3</v>
      </c>
      <c r="BM31" s="19">
        <f t="shared" si="48"/>
        <v>9.7402905636142396</v>
      </c>
    </row>
    <row r="32" spans="1:65" s="1" customFormat="1" x14ac:dyDescent="0.2">
      <c r="C32" s="11">
        <v>0.2</v>
      </c>
      <c r="D32" s="17">
        <f t="shared" si="14"/>
        <v>2</v>
      </c>
      <c r="E32" s="5">
        <f t="shared" si="15"/>
        <v>2880</v>
      </c>
      <c r="F32" s="18">
        <f t="shared" si="16"/>
        <v>1.6807579386938982</v>
      </c>
      <c r="G32" s="18">
        <f t="shared" si="17"/>
        <v>2.6124599994033519</v>
      </c>
      <c r="H32" s="18">
        <f t="shared" si="0"/>
        <v>1.7456422388138448E-2</v>
      </c>
      <c r="I32" s="18">
        <f t="shared" si="1"/>
        <v>2.2025369590637507E-4</v>
      </c>
      <c r="J32" s="19">
        <f t="shared" si="18"/>
        <v>0.1474093336129462</v>
      </c>
      <c r="K32" s="6"/>
      <c r="M32" s="11">
        <v>0.2</v>
      </c>
      <c r="N32" s="17">
        <f t="shared" si="19"/>
        <v>2</v>
      </c>
      <c r="O32" s="5">
        <f t="shared" si="20"/>
        <v>5760</v>
      </c>
      <c r="P32" s="18">
        <f t="shared" si="21"/>
        <v>0.85906891339701119</v>
      </c>
      <c r="Q32" s="18">
        <f t="shared" si="22"/>
        <v>2.1766946037432815</v>
      </c>
      <c r="R32" s="18">
        <f t="shared" si="2"/>
        <v>0.22440159864631015</v>
      </c>
      <c r="S32" s="18">
        <f t="shared" si="3"/>
        <v>2.0817751338510484E-3</v>
      </c>
      <c r="T32" s="19">
        <f t="shared" si="23"/>
        <v>1.690313348697893</v>
      </c>
      <c r="V32" s="11">
        <v>0.2</v>
      </c>
      <c r="W32" s="17">
        <f t="shared" si="24"/>
        <v>2</v>
      </c>
      <c r="X32" s="5">
        <f t="shared" si="25"/>
        <v>8640</v>
      </c>
      <c r="Y32" s="18">
        <f t="shared" si="26"/>
        <v>0.43246761279239043</v>
      </c>
      <c r="Z32" s="18">
        <f t="shared" si="27"/>
        <v>2.046222919457787</v>
      </c>
      <c r="AA32" s="18">
        <f t="shared" si="4"/>
        <v>0.54080140353537842</v>
      </c>
      <c r="AB32" s="18">
        <f t="shared" si="5"/>
        <v>3.806151089693904E-3</v>
      </c>
      <c r="AC32" s="19">
        <f t="shared" si="28"/>
        <v>3.7430510588965085</v>
      </c>
      <c r="AE32" s="11">
        <v>0.2</v>
      </c>
      <c r="AF32" s="17">
        <f t="shared" si="29"/>
        <v>2</v>
      </c>
      <c r="AG32" s="5">
        <f t="shared" si="30"/>
        <v>14400</v>
      </c>
      <c r="AH32" s="18">
        <f t="shared" si="31"/>
        <v>-8.1681856080793813E-2</v>
      </c>
      <c r="AI32" s="18">
        <f t="shared" si="32"/>
        <v>2.0016672864421809</v>
      </c>
      <c r="AJ32" s="18">
        <f t="shared" si="6"/>
        <v>1.0919635347833556</v>
      </c>
      <c r="AK32" s="18">
        <f t="shared" si="7"/>
        <v>4.6433918753218022E-3</v>
      </c>
      <c r="AL32" s="19">
        <f t="shared" si="33"/>
        <v>6.7274207052742909</v>
      </c>
      <c r="AN32" s="11">
        <v>0.2</v>
      </c>
      <c r="AO32" s="17">
        <f t="shared" si="34"/>
        <v>2</v>
      </c>
      <c r="AP32" s="5">
        <f t="shared" si="35"/>
        <v>20160</v>
      </c>
      <c r="AQ32" s="18">
        <f t="shared" si="36"/>
        <v>-0.42118404657846503</v>
      </c>
      <c r="AR32" s="18">
        <f t="shared" si="37"/>
        <v>2.0438679020651533</v>
      </c>
      <c r="AS32" s="18">
        <f t="shared" si="8"/>
        <v>1.4485870515162214</v>
      </c>
      <c r="AT32" s="18">
        <f t="shared" si="9"/>
        <v>3.8467149812782663E-3</v>
      </c>
      <c r="AU32" s="19">
        <f t="shared" si="38"/>
        <v>8.2930528659939782</v>
      </c>
      <c r="AW32" s="11">
        <v>0.2</v>
      </c>
      <c r="AX32" s="17">
        <f t="shared" si="39"/>
        <v>2</v>
      </c>
      <c r="AY32" s="5">
        <f t="shared" si="40"/>
        <v>25920</v>
      </c>
      <c r="AZ32" s="18">
        <f t="shared" si="41"/>
        <v>-0.68201676804797251</v>
      </c>
      <c r="BA32" s="18">
        <f t="shared" si="42"/>
        <v>2.1130894140803891</v>
      </c>
      <c r="BB32" s="18">
        <f t="shared" si="10"/>
        <v>1.6652133924290071</v>
      </c>
      <c r="BC32" s="18">
        <f t="shared" si="11"/>
        <v>2.8047923443931025E-3</v>
      </c>
      <c r="BD32" s="19">
        <f t="shared" si="43"/>
        <v>9.0917493282999793</v>
      </c>
      <c r="BF32" s="11">
        <v>0.2</v>
      </c>
      <c r="BG32" s="17">
        <f t="shared" si="44"/>
        <v>2</v>
      </c>
      <c r="BH32" s="5">
        <f t="shared" si="45"/>
        <v>31680</v>
      </c>
      <c r="BI32" s="18">
        <f t="shared" si="46"/>
        <v>-0.89782611934655521</v>
      </c>
      <c r="BJ32" s="18">
        <f t="shared" si="47"/>
        <v>2.192280032427631</v>
      </c>
      <c r="BK32" s="18">
        <f t="shared" si="12"/>
        <v>1.7958148566238346</v>
      </c>
      <c r="BL32" s="18">
        <f t="shared" si="13"/>
        <v>1.9329068326499428E-3</v>
      </c>
      <c r="BM32" s="19">
        <f t="shared" si="48"/>
        <v>9.5067399693647285</v>
      </c>
    </row>
    <row r="33" spans="3:65" s="1" customFormat="1" x14ac:dyDescent="0.2">
      <c r="C33" s="11">
        <v>0.25</v>
      </c>
      <c r="D33" s="17">
        <f t="shared" si="14"/>
        <v>2.5</v>
      </c>
      <c r="E33" s="5">
        <f t="shared" si="15"/>
        <v>2880</v>
      </c>
      <c r="F33" s="18">
        <f t="shared" si="16"/>
        <v>2.2174101809560547</v>
      </c>
      <c r="G33" s="18">
        <f t="shared" si="17"/>
        <v>3.1491122416655086</v>
      </c>
      <c r="H33" s="18">
        <f t="shared" si="0"/>
        <v>1.713325475768948E-3</v>
      </c>
      <c r="I33" s="18">
        <f t="shared" si="1"/>
        <v>8.4474921153585671E-6</v>
      </c>
      <c r="J33" s="19">
        <f t="shared" si="18"/>
        <v>1.4835222335517102E-2</v>
      </c>
      <c r="K33" s="6"/>
      <c r="M33" s="11">
        <v>0.25</v>
      </c>
      <c r="N33" s="17">
        <f t="shared" si="19"/>
        <v>2.5</v>
      </c>
      <c r="O33" s="5">
        <f t="shared" si="20"/>
        <v>5760</v>
      </c>
      <c r="P33" s="18">
        <f t="shared" si="21"/>
        <v>1.2385393530395479</v>
      </c>
      <c r="Q33" s="18">
        <f t="shared" si="22"/>
        <v>2.5561650433858181</v>
      </c>
      <c r="R33" s="18">
        <f t="shared" si="2"/>
        <v>7.9849641873585661E-2</v>
      </c>
      <c r="S33" s="18">
        <f t="shared" si="3"/>
        <v>3.0039020474363604E-4</v>
      </c>
      <c r="T33" s="19">
        <f t="shared" si="23"/>
        <v>0.62215750561529237</v>
      </c>
      <c r="V33" s="11">
        <v>0.25</v>
      </c>
      <c r="W33" s="17">
        <f t="shared" si="24"/>
        <v>2.5</v>
      </c>
      <c r="X33" s="5">
        <f t="shared" si="25"/>
        <v>8640</v>
      </c>
      <c r="Y33" s="18">
        <f t="shared" si="26"/>
        <v>0.74230392932366263</v>
      </c>
      <c r="Z33" s="18">
        <f t="shared" si="27"/>
        <v>2.3560592359890595</v>
      </c>
      <c r="AA33" s="18">
        <f t="shared" si="4"/>
        <v>0.29382098134239887</v>
      </c>
      <c r="AB33" s="18">
        <f t="shared" si="5"/>
        <v>8.6233264853592998E-4</v>
      </c>
      <c r="AC33" s="19">
        <f t="shared" si="28"/>
        <v>2.1090124695445405</v>
      </c>
      <c r="AE33" s="11">
        <v>0.25</v>
      </c>
      <c r="AF33" s="17">
        <f t="shared" si="29"/>
        <v>2.5</v>
      </c>
      <c r="AG33" s="5">
        <f t="shared" si="30"/>
        <v>14400</v>
      </c>
      <c r="AH33" s="18">
        <f t="shared" si="31"/>
        <v>0.15831632271437959</v>
      </c>
      <c r="AI33" s="18">
        <f t="shared" si="32"/>
        <v>2.2416654652373542</v>
      </c>
      <c r="AJ33" s="18">
        <f t="shared" si="6"/>
        <v>0.82284049207120957</v>
      </c>
      <c r="AK33" s="18">
        <f t="shared" si="7"/>
        <v>1.5233734720445857E-3</v>
      </c>
      <c r="AL33" s="19">
        <f t="shared" si="33"/>
        <v>5.2446458077520361</v>
      </c>
      <c r="AN33" s="11">
        <v>0.25</v>
      </c>
      <c r="AO33" s="17">
        <f t="shared" si="34"/>
        <v>2.5</v>
      </c>
      <c r="AP33" s="5">
        <f t="shared" si="35"/>
        <v>20160</v>
      </c>
      <c r="AQ33" s="18">
        <f t="shared" si="36"/>
        <v>-0.218348564642629</v>
      </c>
      <c r="AR33" s="18">
        <f t="shared" si="37"/>
        <v>2.2467033840009893</v>
      </c>
      <c r="AS33" s="18">
        <f t="shared" si="8"/>
        <v>1.2425198656979677</v>
      </c>
      <c r="AT33" s="18">
        <f t="shared" si="9"/>
        <v>1.4864374963502681E-3</v>
      </c>
      <c r="AU33" s="19">
        <f t="shared" si="38"/>
        <v>7.3156337516991785</v>
      </c>
      <c r="AW33" s="11">
        <v>0.25</v>
      </c>
      <c r="AX33" s="17">
        <f t="shared" si="39"/>
        <v>2.5</v>
      </c>
      <c r="AY33" s="5">
        <f t="shared" si="40"/>
        <v>25920</v>
      </c>
      <c r="AZ33" s="18">
        <f t="shared" si="41"/>
        <v>-0.50313268729392036</v>
      </c>
      <c r="BA33" s="18">
        <f t="shared" si="42"/>
        <v>2.2919734948344415</v>
      </c>
      <c r="BB33" s="18">
        <f t="shared" si="10"/>
        <v>1.5232485122797053</v>
      </c>
      <c r="BC33" s="18">
        <f t="shared" si="11"/>
        <v>1.1896919683437078E-3</v>
      </c>
      <c r="BD33" s="19">
        <f t="shared" si="43"/>
        <v>8.499072278302787</v>
      </c>
      <c r="BF33" s="11">
        <v>0.25</v>
      </c>
      <c r="BG33" s="17">
        <f t="shared" si="44"/>
        <v>2.5</v>
      </c>
      <c r="BH33" s="5">
        <f t="shared" si="45"/>
        <v>31680</v>
      </c>
      <c r="BI33" s="18">
        <f t="shared" si="46"/>
        <v>-0.73601938021142066</v>
      </c>
      <c r="BJ33" s="18">
        <f t="shared" si="47"/>
        <v>2.3540867715627654</v>
      </c>
      <c r="BK33" s="18">
        <f t="shared" si="12"/>
        <v>1.7020727420209285</v>
      </c>
      <c r="BL33" s="18">
        <f t="shared" si="13"/>
        <v>8.7101641773976472E-4</v>
      </c>
      <c r="BM33" s="19">
        <f t="shared" si="48"/>
        <v>9.1567152010394821</v>
      </c>
    </row>
    <row r="34" spans="3:65" s="1" customFormat="1" x14ac:dyDescent="0.2">
      <c r="C34" s="11">
        <v>0.3</v>
      </c>
      <c r="D34" s="17">
        <f t="shared" si="14"/>
        <v>3</v>
      </c>
      <c r="E34" s="5">
        <f t="shared" si="15"/>
        <v>2880</v>
      </c>
      <c r="F34" s="18">
        <f t="shared" si="16"/>
        <v>2.7540624232182114</v>
      </c>
      <c r="G34" s="18">
        <f t="shared" si="17"/>
        <v>3.6857644839276649</v>
      </c>
      <c r="H34" s="18">
        <f t="shared" si="0"/>
        <v>9.8266639259633303E-5</v>
      </c>
      <c r="I34" s="18">
        <f t="shared" si="1"/>
        <v>1.8635464679489319E-7</v>
      </c>
      <c r="J34" s="19">
        <f t="shared" si="18"/>
        <v>8.6723734788930935E-4</v>
      </c>
      <c r="K34" s="6"/>
      <c r="M34" s="11">
        <v>0.3</v>
      </c>
      <c r="N34" s="17">
        <f t="shared" si="19"/>
        <v>3</v>
      </c>
      <c r="O34" s="5">
        <f t="shared" si="20"/>
        <v>5760</v>
      </c>
      <c r="P34" s="18">
        <f t="shared" si="21"/>
        <v>1.6180097926820844</v>
      </c>
      <c r="Q34" s="18">
        <f t="shared" si="22"/>
        <v>2.9356354830283546</v>
      </c>
      <c r="R34" s="18">
        <f t="shared" si="2"/>
        <v>2.2125213566115506E-2</v>
      </c>
      <c r="S34" s="18">
        <f t="shared" si="3"/>
        <v>3.3013655964060262E-5</v>
      </c>
      <c r="T34" s="19">
        <f t="shared" si="23"/>
        <v>0.17721936480240288</v>
      </c>
      <c r="V34" s="11">
        <v>0.3</v>
      </c>
      <c r="W34" s="17">
        <f t="shared" si="24"/>
        <v>3</v>
      </c>
      <c r="X34" s="5">
        <f t="shared" si="25"/>
        <v>8640</v>
      </c>
      <c r="Y34" s="18">
        <f t="shared" si="26"/>
        <v>1.0521402458549347</v>
      </c>
      <c r="Z34" s="18">
        <f t="shared" si="27"/>
        <v>2.6658955525203316</v>
      </c>
      <c r="AA34" s="18">
        <f t="shared" si="4"/>
        <v>0.13676381506182017</v>
      </c>
      <c r="AB34" s="18">
        <f t="shared" si="5"/>
        <v>1.6315230549404519E-4</v>
      </c>
      <c r="AC34" s="19">
        <f t="shared" si="28"/>
        <v>1.0129207641142048</v>
      </c>
      <c r="AE34" s="11">
        <v>0.3</v>
      </c>
      <c r="AF34" s="17">
        <f t="shared" si="29"/>
        <v>3</v>
      </c>
      <c r="AG34" s="5">
        <f t="shared" si="30"/>
        <v>14400</v>
      </c>
      <c r="AH34" s="18">
        <f t="shared" si="31"/>
        <v>0.398314501509553</v>
      </c>
      <c r="AI34" s="18">
        <f t="shared" si="32"/>
        <v>2.4816636440325279</v>
      </c>
      <c r="AJ34" s="18">
        <f t="shared" si="6"/>
        <v>0.57322941297508123</v>
      </c>
      <c r="AK34" s="18">
        <f t="shared" si="7"/>
        <v>4.4877724644087533E-4</v>
      </c>
      <c r="AL34" s="19">
        <f t="shared" si="33"/>
        <v>3.7713953802685771</v>
      </c>
      <c r="AN34" s="11">
        <v>0.3</v>
      </c>
      <c r="AO34" s="17">
        <f t="shared" si="34"/>
        <v>3</v>
      </c>
      <c r="AP34" s="5">
        <f t="shared" si="35"/>
        <v>20160</v>
      </c>
      <c r="AQ34" s="18">
        <f t="shared" si="36"/>
        <v>-1.5513082706792957E-2</v>
      </c>
      <c r="AR34" s="18">
        <f t="shared" si="37"/>
        <v>2.4495388659368253</v>
      </c>
      <c r="AS34" s="18">
        <f t="shared" si="8"/>
        <v>1.0175032352478648</v>
      </c>
      <c r="AT34" s="18">
        <f t="shared" si="9"/>
        <v>5.3186812556959531E-4</v>
      </c>
      <c r="AU34" s="19">
        <f t="shared" si="38"/>
        <v>6.1603707572182458</v>
      </c>
      <c r="AW34" s="11">
        <v>0.3</v>
      </c>
      <c r="AX34" s="17">
        <f t="shared" si="39"/>
        <v>3</v>
      </c>
      <c r="AY34" s="5">
        <f t="shared" si="40"/>
        <v>25920</v>
      </c>
      <c r="AZ34" s="18">
        <f t="shared" si="41"/>
        <v>-0.32424860653986826</v>
      </c>
      <c r="BA34" s="18">
        <f t="shared" si="42"/>
        <v>2.4708575755884934</v>
      </c>
      <c r="BB34" s="18">
        <f t="shared" si="10"/>
        <v>1.3534475184377828</v>
      </c>
      <c r="BC34" s="18">
        <f t="shared" si="11"/>
        <v>4.7527045398454594E-4</v>
      </c>
      <c r="BD34" s="19">
        <f t="shared" si="43"/>
        <v>7.7259265213575627</v>
      </c>
      <c r="BF34" s="11">
        <v>0.3</v>
      </c>
      <c r="BG34" s="17">
        <f t="shared" si="44"/>
        <v>3</v>
      </c>
      <c r="BH34" s="5">
        <f t="shared" si="45"/>
        <v>31680</v>
      </c>
      <c r="BI34" s="18">
        <f t="shared" si="46"/>
        <v>-0.57421264107628622</v>
      </c>
      <c r="BJ34" s="18">
        <f t="shared" si="47"/>
        <v>2.5158935106978997</v>
      </c>
      <c r="BK34" s="18">
        <f t="shared" si="12"/>
        <v>1.5832423970971332</v>
      </c>
      <c r="BL34" s="18">
        <f t="shared" si="13"/>
        <v>3.7367406069407048E-4</v>
      </c>
      <c r="BM34" s="19">
        <f t="shared" si="48"/>
        <v>8.6699663628123655</v>
      </c>
    </row>
    <row r="35" spans="3:65" s="1" customFormat="1" x14ac:dyDescent="0.2">
      <c r="C35" s="11">
        <v>0.35</v>
      </c>
      <c r="D35" s="17">
        <f t="shared" si="14"/>
        <v>3.5</v>
      </c>
      <c r="E35" s="5">
        <f t="shared" si="15"/>
        <v>2880</v>
      </c>
      <c r="F35" s="18">
        <f t="shared" si="16"/>
        <v>3.2907146654803676</v>
      </c>
      <c r="G35" s="18">
        <f t="shared" si="17"/>
        <v>4.2224167261898211</v>
      </c>
      <c r="H35" s="18">
        <f t="shared" si="0"/>
        <v>3.2591510758070633E-6</v>
      </c>
      <c r="I35" s="18">
        <f t="shared" si="1"/>
        <v>2.3522766753959327E-9</v>
      </c>
      <c r="J35" s="19">
        <f t="shared" si="18"/>
        <v>2.919367837922049E-5</v>
      </c>
      <c r="K35" s="6"/>
      <c r="M35" s="11">
        <v>0.35</v>
      </c>
      <c r="N35" s="17">
        <f t="shared" si="19"/>
        <v>3.5</v>
      </c>
      <c r="O35" s="5">
        <f t="shared" si="20"/>
        <v>5760</v>
      </c>
      <c r="P35" s="18">
        <f t="shared" si="21"/>
        <v>1.997480232324621</v>
      </c>
      <c r="Q35" s="18">
        <f t="shared" si="22"/>
        <v>3.3151059226708912</v>
      </c>
      <c r="R35" s="18">
        <f t="shared" si="2"/>
        <v>4.7300741944302314E-3</v>
      </c>
      <c r="S35" s="18">
        <f t="shared" si="3"/>
        <v>2.7552736694648896E-6</v>
      </c>
      <c r="T35" s="19">
        <f t="shared" si="23"/>
        <v>3.8757993304551402E-2</v>
      </c>
      <c r="V35" s="11">
        <v>0.35</v>
      </c>
      <c r="W35" s="17">
        <f t="shared" si="24"/>
        <v>3.5</v>
      </c>
      <c r="X35" s="5">
        <f t="shared" si="25"/>
        <v>8640</v>
      </c>
      <c r="Y35" s="18">
        <f t="shared" si="26"/>
        <v>1.361976562386207</v>
      </c>
      <c r="Z35" s="18">
        <f t="shared" si="27"/>
        <v>2.9757318690516037</v>
      </c>
      <c r="AA35" s="18">
        <f t="shared" si="4"/>
        <v>5.4088677062198762E-2</v>
      </c>
      <c r="AB35" s="18">
        <f t="shared" si="5"/>
        <v>2.5727593489126512E-5</v>
      </c>
      <c r="AC35" s="19">
        <f t="shared" si="28"/>
        <v>0.41151204584471507</v>
      </c>
      <c r="AE35" s="11">
        <v>0.35</v>
      </c>
      <c r="AF35" s="17">
        <f t="shared" si="29"/>
        <v>3.5</v>
      </c>
      <c r="AG35" s="5">
        <f t="shared" si="30"/>
        <v>14400</v>
      </c>
      <c r="AH35" s="18">
        <f t="shared" si="31"/>
        <v>0.63831268030472632</v>
      </c>
      <c r="AI35" s="18">
        <f t="shared" si="32"/>
        <v>2.7216618228277012</v>
      </c>
      <c r="AJ35" s="18">
        <f t="shared" si="6"/>
        <v>0.36667958907463233</v>
      </c>
      <c r="AK35" s="18">
        <f t="shared" si="7"/>
        <v>1.1859565228420202E-4</v>
      </c>
      <c r="AL35" s="19">
        <f t="shared" si="33"/>
        <v>2.4836775690746999</v>
      </c>
      <c r="AN35" s="11">
        <v>0.35</v>
      </c>
      <c r="AO35" s="17">
        <f t="shared" si="34"/>
        <v>3.5</v>
      </c>
      <c r="AP35" s="5">
        <f t="shared" si="35"/>
        <v>20160</v>
      </c>
      <c r="AQ35" s="18">
        <f t="shared" si="36"/>
        <v>0.18732239922904309</v>
      </c>
      <c r="AR35" s="18">
        <f t="shared" si="37"/>
        <v>2.6523743478726614</v>
      </c>
      <c r="AS35" s="18">
        <f t="shared" si="8"/>
        <v>0.79107580744895756</v>
      </c>
      <c r="AT35" s="18">
        <f t="shared" si="9"/>
        <v>1.7611399714251253E-4</v>
      </c>
      <c r="AU35" s="19">
        <f t="shared" si="38"/>
        <v>4.9210412818940581</v>
      </c>
      <c r="AW35" s="11">
        <v>0.35</v>
      </c>
      <c r="AX35" s="17">
        <f t="shared" si="39"/>
        <v>3.5</v>
      </c>
      <c r="AY35" s="5">
        <f t="shared" si="40"/>
        <v>25920</v>
      </c>
      <c r="AZ35" s="18">
        <f t="shared" si="41"/>
        <v>-0.14536452578581618</v>
      </c>
      <c r="BA35" s="18">
        <f t="shared" si="42"/>
        <v>2.6497416563425453</v>
      </c>
      <c r="BB35" s="18">
        <f t="shared" si="10"/>
        <v>1.1628782516713145</v>
      </c>
      <c r="BC35" s="18">
        <f t="shared" si="11"/>
        <v>1.7874783816492675E-4</v>
      </c>
      <c r="BD35" s="19">
        <f t="shared" si="43"/>
        <v>6.7944952900018851</v>
      </c>
      <c r="BF35" s="11">
        <v>0.35</v>
      </c>
      <c r="BG35" s="17">
        <f t="shared" si="44"/>
        <v>3.5</v>
      </c>
      <c r="BH35" s="5">
        <f t="shared" si="45"/>
        <v>31680</v>
      </c>
      <c r="BI35" s="18">
        <f t="shared" si="46"/>
        <v>-0.41240590194115173</v>
      </c>
      <c r="BJ35" s="18">
        <f t="shared" si="47"/>
        <v>2.677700249833034</v>
      </c>
      <c r="BK35" s="18">
        <f t="shared" si="12"/>
        <v>1.4402615351065693</v>
      </c>
      <c r="BL35" s="18">
        <f t="shared" si="13"/>
        <v>1.5257526992996787E-4</v>
      </c>
      <c r="BM35" s="19">
        <f t="shared" si="48"/>
        <v>8.0379031763397233</v>
      </c>
    </row>
    <row r="36" spans="3:65" s="1" customFormat="1" x14ac:dyDescent="0.2">
      <c r="C36" s="11">
        <v>0.4</v>
      </c>
      <c r="D36" s="17">
        <f t="shared" si="14"/>
        <v>4</v>
      </c>
      <c r="E36" s="5">
        <f t="shared" si="15"/>
        <v>2880</v>
      </c>
      <c r="F36" s="18">
        <f t="shared" si="16"/>
        <v>3.8273669077425239</v>
      </c>
      <c r="G36" s="18">
        <f t="shared" si="17"/>
        <v>4.7590689684519774</v>
      </c>
      <c r="H36" s="18">
        <f t="shared" si="0"/>
        <v>6.207653182385528E-8</v>
      </c>
      <c r="I36" s="18">
        <f t="shared" si="1"/>
        <v>1.6926722864537761E-11</v>
      </c>
      <c r="J36" s="19">
        <f t="shared" si="18"/>
        <v>5.6267190770670476E-7</v>
      </c>
      <c r="K36" s="6"/>
      <c r="M36" s="11">
        <v>0.4</v>
      </c>
      <c r="N36" s="17">
        <f t="shared" si="19"/>
        <v>4</v>
      </c>
      <c r="O36" s="5">
        <f t="shared" si="20"/>
        <v>5760</v>
      </c>
      <c r="P36" s="18">
        <f t="shared" si="21"/>
        <v>2.3769506719671578</v>
      </c>
      <c r="Q36" s="18">
        <f t="shared" si="22"/>
        <v>3.6945763623134278</v>
      </c>
      <c r="R36" s="18">
        <f t="shared" si="2"/>
        <v>7.7515899930592563E-4</v>
      </c>
      <c r="S36" s="18">
        <f t="shared" si="3"/>
        <v>1.7423042293271159E-7</v>
      </c>
      <c r="T36" s="19">
        <f t="shared" si="23"/>
        <v>6.4726628506642531E-3</v>
      </c>
      <c r="V36" s="11">
        <v>0.4</v>
      </c>
      <c r="W36" s="17">
        <f t="shared" si="24"/>
        <v>4</v>
      </c>
      <c r="X36" s="5">
        <f t="shared" si="25"/>
        <v>8640</v>
      </c>
      <c r="Y36" s="18">
        <f t="shared" si="26"/>
        <v>1.6718128789174791</v>
      </c>
      <c r="Z36" s="18">
        <f t="shared" si="27"/>
        <v>3.2855681855828758</v>
      </c>
      <c r="AA36" s="18">
        <f t="shared" si="4"/>
        <v>1.8064156182891811E-2</v>
      </c>
      <c r="AB36" s="18">
        <f t="shared" si="5"/>
        <v>3.3762216846526747E-6</v>
      </c>
      <c r="AC36" s="19">
        <f t="shared" si="28"/>
        <v>0.1406426558989034</v>
      </c>
      <c r="AE36" s="11">
        <v>0.4</v>
      </c>
      <c r="AF36" s="17">
        <f t="shared" si="29"/>
        <v>4</v>
      </c>
      <c r="AG36" s="5">
        <f t="shared" si="30"/>
        <v>14400</v>
      </c>
      <c r="AH36" s="18">
        <f t="shared" si="31"/>
        <v>0.87831085909989981</v>
      </c>
      <c r="AI36" s="18">
        <f t="shared" si="32"/>
        <v>2.9616600016228745</v>
      </c>
      <c r="AJ36" s="18">
        <f t="shared" si="6"/>
        <v>0.21419261177180343</v>
      </c>
      <c r="AK36" s="18">
        <f t="shared" si="7"/>
        <v>2.8090361657250863E-5</v>
      </c>
      <c r="AL36" s="19">
        <f t="shared" si="33"/>
        <v>1.4896439985643806</v>
      </c>
      <c r="AN36" s="11">
        <v>0.4</v>
      </c>
      <c r="AO36" s="17">
        <f t="shared" si="34"/>
        <v>4</v>
      </c>
      <c r="AP36" s="5">
        <f t="shared" si="35"/>
        <v>20160</v>
      </c>
      <c r="AQ36" s="18">
        <f t="shared" si="36"/>
        <v>0.39015788116487915</v>
      </c>
      <c r="AR36" s="18">
        <f t="shared" si="37"/>
        <v>2.8552098298084974</v>
      </c>
      <c r="AS36" s="18">
        <f t="shared" si="8"/>
        <v>0.58110829604947256</v>
      </c>
      <c r="AT36" s="18">
        <f t="shared" si="9"/>
        <v>5.3937242611378187E-5</v>
      </c>
      <c r="AU36" s="19">
        <f t="shared" si="38"/>
        <v>3.7094647510543393</v>
      </c>
      <c r="AW36" s="11">
        <v>0.4</v>
      </c>
      <c r="AX36" s="17">
        <f t="shared" si="39"/>
        <v>4</v>
      </c>
      <c r="AY36" s="5">
        <f t="shared" si="40"/>
        <v>25920</v>
      </c>
      <c r="AZ36" s="18">
        <f t="shared" si="41"/>
        <v>3.3519554968235908E-2</v>
      </c>
      <c r="BA36" s="18">
        <f t="shared" si="42"/>
        <v>2.8286257370965981</v>
      </c>
      <c r="BB36" s="18">
        <f t="shared" si="10"/>
        <v>0.96219139310012158</v>
      </c>
      <c r="BC36" s="18">
        <f t="shared" si="11"/>
        <v>6.3267345342414729E-5</v>
      </c>
      <c r="BD36" s="19">
        <f t="shared" si="43"/>
        <v>5.7539434575876012</v>
      </c>
      <c r="BF36" s="11">
        <v>0.4</v>
      </c>
      <c r="BG36" s="17">
        <f t="shared" si="44"/>
        <v>4</v>
      </c>
      <c r="BH36" s="5">
        <f t="shared" si="45"/>
        <v>31680</v>
      </c>
      <c r="BI36" s="18">
        <f t="shared" si="46"/>
        <v>-0.25059916280601724</v>
      </c>
      <c r="BJ36" s="18">
        <f t="shared" si="47"/>
        <v>2.8395069889681688</v>
      </c>
      <c r="BK36" s="18">
        <f t="shared" si="12"/>
        <v>1.2769614160067004</v>
      </c>
      <c r="BL36" s="18">
        <f t="shared" si="13"/>
        <v>5.9277329150438495E-5</v>
      </c>
      <c r="BM36" s="19">
        <f t="shared" si="48"/>
        <v>7.2683232189410072</v>
      </c>
    </row>
    <row r="37" spans="3:65" s="1" customFormat="1" x14ac:dyDescent="0.2">
      <c r="C37" s="11">
        <v>0.45</v>
      </c>
      <c r="D37" s="17">
        <f t="shared" si="14"/>
        <v>4.5</v>
      </c>
      <c r="E37" s="5">
        <f t="shared" si="15"/>
        <v>2880</v>
      </c>
      <c r="F37" s="18">
        <f t="shared" si="16"/>
        <v>4.3640191500046805</v>
      </c>
      <c r="G37" s="18">
        <f t="shared" si="17"/>
        <v>5.2957212107141336</v>
      </c>
      <c r="H37" s="18">
        <f t="shared" si="0"/>
        <v>6.7578806074265107E-10</v>
      </c>
      <c r="I37" s="18">
        <f t="shared" si="1"/>
        <v>6.9252059156235679E-14</v>
      </c>
      <c r="J37" s="19">
        <f t="shared" si="18"/>
        <v>6.1847165412152197E-9</v>
      </c>
      <c r="K37" s="6"/>
      <c r="M37" s="11">
        <v>0.45</v>
      </c>
      <c r="N37" s="17">
        <f t="shared" si="19"/>
        <v>4.5</v>
      </c>
      <c r="O37" s="5">
        <f t="shared" si="20"/>
        <v>5760</v>
      </c>
      <c r="P37" s="18">
        <f t="shared" si="21"/>
        <v>2.7564211116096944</v>
      </c>
      <c r="Q37" s="18">
        <f t="shared" si="22"/>
        <v>4.0740468019559648</v>
      </c>
      <c r="R37" s="18">
        <f t="shared" si="2"/>
        <v>9.6923119853701962E-5</v>
      </c>
      <c r="S37" s="18">
        <f t="shared" si="3"/>
        <v>8.333398082728322E-9</v>
      </c>
      <c r="T37" s="19">
        <f t="shared" si="23"/>
        <v>8.222467195997267E-4</v>
      </c>
      <c r="V37" s="11">
        <v>0.45</v>
      </c>
      <c r="W37" s="17">
        <f t="shared" si="24"/>
        <v>4.5</v>
      </c>
      <c r="X37" s="5">
        <f t="shared" si="25"/>
        <v>8640</v>
      </c>
      <c r="Y37" s="18">
        <f t="shared" si="26"/>
        <v>1.9816491954487514</v>
      </c>
      <c r="Z37" s="18">
        <f t="shared" si="27"/>
        <v>3.5954045021141483</v>
      </c>
      <c r="AA37" s="18">
        <f t="shared" si="4"/>
        <v>5.0712120237832239E-3</v>
      </c>
      <c r="AB37" s="18">
        <f t="shared" si="5"/>
        <v>3.6826616455325451E-7</v>
      </c>
      <c r="AC37" s="19">
        <f t="shared" si="28"/>
        <v>4.0276518314222659E-2</v>
      </c>
      <c r="AE37" s="11">
        <v>0.45</v>
      </c>
      <c r="AF37" s="17">
        <f t="shared" si="29"/>
        <v>4.5</v>
      </c>
      <c r="AG37" s="5">
        <f t="shared" si="30"/>
        <v>14400</v>
      </c>
      <c r="AH37" s="18">
        <f t="shared" si="31"/>
        <v>1.1183090378950731</v>
      </c>
      <c r="AI37" s="18">
        <f t="shared" si="32"/>
        <v>3.2016581804180477</v>
      </c>
      <c r="AJ37" s="18">
        <f t="shared" si="6"/>
        <v>0.113757405797263</v>
      </c>
      <c r="AK37" s="18">
        <f t="shared" si="7"/>
        <v>5.9592937742065188E-6</v>
      </c>
      <c r="AL37" s="19">
        <f t="shared" si="33"/>
        <v>0.81023031699367942</v>
      </c>
      <c r="AN37" s="11">
        <v>0.45</v>
      </c>
      <c r="AO37" s="17">
        <f t="shared" si="34"/>
        <v>4.5</v>
      </c>
      <c r="AP37" s="5">
        <f t="shared" si="35"/>
        <v>20160</v>
      </c>
      <c r="AQ37" s="18">
        <f t="shared" si="36"/>
        <v>0.59299336310071515</v>
      </c>
      <c r="AR37" s="18">
        <f t="shared" si="37"/>
        <v>3.0580453117443334</v>
      </c>
      <c r="AS37" s="18">
        <f t="shared" si="8"/>
        <v>0.4016830011889414</v>
      </c>
      <c r="AT37" s="18">
        <f t="shared" si="9"/>
        <v>1.5271937978185343E-5</v>
      </c>
      <c r="AU37" s="19">
        <f t="shared" si="38"/>
        <v>2.6271639818145163</v>
      </c>
      <c r="AW37" s="11">
        <v>0.45</v>
      </c>
      <c r="AX37" s="17">
        <f t="shared" si="39"/>
        <v>4.5</v>
      </c>
      <c r="AY37" s="5">
        <f t="shared" si="40"/>
        <v>25920</v>
      </c>
      <c r="AZ37" s="18">
        <f t="shared" si="41"/>
        <v>0.21240363572228801</v>
      </c>
      <c r="BA37" s="18">
        <f t="shared" si="42"/>
        <v>3.0075098178506501</v>
      </c>
      <c r="BB37" s="18">
        <f t="shared" si="10"/>
        <v>0.7638841886074812</v>
      </c>
      <c r="BC37" s="18">
        <f t="shared" si="11"/>
        <v>2.1067961545393356E-5</v>
      </c>
      <c r="BD37" s="19">
        <f t="shared" si="43"/>
        <v>4.6729982459636714</v>
      </c>
      <c r="BF37" s="11">
        <v>0.45</v>
      </c>
      <c r="BG37" s="17">
        <f t="shared" si="44"/>
        <v>4.5</v>
      </c>
      <c r="BH37" s="5">
        <f t="shared" si="45"/>
        <v>31680</v>
      </c>
      <c r="BI37" s="18">
        <f t="shared" si="46"/>
        <v>-8.8792423670882789E-2</v>
      </c>
      <c r="BJ37" s="18">
        <f t="shared" si="47"/>
        <v>3.0013137281033031</v>
      </c>
      <c r="BK37" s="18">
        <f t="shared" si="12"/>
        <v>1.0999288362053676</v>
      </c>
      <c r="BL37" s="18">
        <f t="shared" si="13"/>
        <v>2.1908275567531336E-5</v>
      </c>
      <c r="BM37" s="19">
        <f t="shared" si="48"/>
        <v>6.3872671591876164</v>
      </c>
    </row>
    <row r="38" spans="3:65" s="1" customFormat="1" x14ac:dyDescent="0.2">
      <c r="C38" s="11">
        <v>0.5</v>
      </c>
      <c r="D38" s="17">
        <f t="shared" si="14"/>
        <v>5</v>
      </c>
      <c r="E38" s="5">
        <f t="shared" si="15"/>
        <v>2880</v>
      </c>
      <c r="F38" s="18">
        <f t="shared" si="16"/>
        <v>4.9006713922668368</v>
      </c>
      <c r="G38" s="18">
        <f t="shared" si="17"/>
        <v>5.8323734529762898</v>
      </c>
      <c r="H38" s="18">
        <f t="shared" si="0"/>
        <v>4.1907141950154088E-12</v>
      </c>
      <c r="I38" s="18">
        <f t="shared" si="1"/>
        <v>1.6076899076754712E-16</v>
      </c>
      <c r="J38" s="19">
        <f t="shared" si="18"/>
        <v>3.8659434355111915E-11</v>
      </c>
      <c r="K38" s="6"/>
      <c r="M38" s="11">
        <v>0.5</v>
      </c>
      <c r="N38" s="17">
        <f t="shared" si="19"/>
        <v>5</v>
      </c>
      <c r="O38" s="5">
        <f t="shared" si="20"/>
        <v>5760</v>
      </c>
      <c r="P38" s="18">
        <f t="shared" si="21"/>
        <v>3.135891551252231</v>
      </c>
      <c r="Q38" s="18">
        <f t="shared" si="22"/>
        <v>4.4535172415985009</v>
      </c>
      <c r="R38" s="18">
        <f t="shared" si="2"/>
        <v>9.2149094588764943E-6</v>
      </c>
      <c r="S38" s="18">
        <f t="shared" si="3"/>
        <v>3.0107428376582289E-10</v>
      </c>
      <c r="T38" s="19">
        <f t="shared" si="23"/>
        <v>7.9232559359701613E-5</v>
      </c>
      <c r="V38" s="11">
        <v>0.5</v>
      </c>
      <c r="W38" s="17">
        <f t="shared" si="24"/>
        <v>5</v>
      </c>
      <c r="X38" s="5">
        <f t="shared" si="25"/>
        <v>8640</v>
      </c>
      <c r="Y38" s="18">
        <f t="shared" si="26"/>
        <v>2.2914855119800235</v>
      </c>
      <c r="Z38" s="18">
        <f t="shared" si="27"/>
        <v>3.9052408186454204</v>
      </c>
      <c r="AA38" s="18">
        <f t="shared" si="4"/>
        <v>1.1925755656525727E-3</v>
      </c>
      <c r="AB38" s="18">
        <f t="shared" si="5"/>
        <v>3.3355486723133123E-8</v>
      </c>
      <c r="AC38" s="19">
        <f t="shared" si="28"/>
        <v>9.63639526514397E-3</v>
      </c>
      <c r="AE38" s="11">
        <v>0.5</v>
      </c>
      <c r="AF38" s="17">
        <f t="shared" si="29"/>
        <v>5</v>
      </c>
      <c r="AG38" s="5">
        <f t="shared" si="30"/>
        <v>14400</v>
      </c>
      <c r="AH38" s="18">
        <f t="shared" si="31"/>
        <v>1.3583072166902466</v>
      </c>
      <c r="AI38" s="18">
        <f t="shared" si="32"/>
        <v>3.4416563592132214</v>
      </c>
      <c r="AJ38" s="18">
        <f t="shared" si="6"/>
        <v>5.4739715020386645E-2</v>
      </c>
      <c r="AK38" s="18">
        <f t="shared" si="7"/>
        <v>1.131692273575793E-6</v>
      </c>
      <c r="AL38" s="19">
        <f t="shared" si="33"/>
        <v>0.39833448087275447</v>
      </c>
      <c r="AN38" s="11">
        <v>0.5</v>
      </c>
      <c r="AO38" s="17">
        <f t="shared" si="34"/>
        <v>5</v>
      </c>
      <c r="AP38" s="5">
        <f t="shared" si="35"/>
        <v>20160</v>
      </c>
      <c r="AQ38" s="18">
        <f t="shared" si="36"/>
        <v>0.79582884503655116</v>
      </c>
      <c r="AR38" s="18">
        <f t="shared" si="37"/>
        <v>3.2608807936801694</v>
      </c>
      <c r="AS38" s="18">
        <f t="shared" si="8"/>
        <v>0.26038909870077226</v>
      </c>
      <c r="AT38" s="18">
        <f t="shared" si="9"/>
        <v>3.9961625757452215E-6</v>
      </c>
      <c r="AU38" s="19">
        <f t="shared" si="38"/>
        <v>1.7420521849295554</v>
      </c>
      <c r="AW38" s="11">
        <v>0.5</v>
      </c>
      <c r="AX38" s="17">
        <f t="shared" si="39"/>
        <v>5</v>
      </c>
      <c r="AY38" s="5">
        <f t="shared" si="40"/>
        <v>25920</v>
      </c>
      <c r="AZ38" s="18">
        <f t="shared" si="41"/>
        <v>0.39128771647634009</v>
      </c>
      <c r="BA38" s="18">
        <f t="shared" si="42"/>
        <v>3.186393898604702</v>
      </c>
      <c r="BB38" s="18">
        <f t="shared" si="10"/>
        <v>0.58001391413935388</v>
      </c>
      <c r="BC38" s="18">
        <f t="shared" si="11"/>
        <v>6.5985994749261342E-6</v>
      </c>
      <c r="BD38" s="19">
        <f t="shared" si="43"/>
        <v>3.6267886988372195</v>
      </c>
      <c r="BF38" s="11">
        <v>0.5</v>
      </c>
      <c r="BG38" s="17">
        <f t="shared" si="44"/>
        <v>5</v>
      </c>
      <c r="BH38" s="5">
        <f t="shared" si="45"/>
        <v>31680</v>
      </c>
      <c r="BI38" s="18">
        <f t="shared" si="46"/>
        <v>7.3014315464251689E-2</v>
      </c>
      <c r="BJ38" s="18">
        <f t="shared" si="47"/>
        <v>3.1631204672384374</v>
      </c>
      <c r="BK38" s="18">
        <f t="shared" si="12"/>
        <v>0.91775833933391604</v>
      </c>
      <c r="BL38" s="18">
        <f t="shared" si="13"/>
        <v>7.7011557053566854E-6</v>
      </c>
      <c r="BM38" s="19">
        <f t="shared" si="48"/>
        <v>5.436937910292178</v>
      </c>
    </row>
    <row r="39" spans="3:65" s="1" customFormat="1" x14ac:dyDescent="0.2">
      <c r="C39" s="11">
        <v>0.55000000000000004</v>
      </c>
      <c r="D39" s="17">
        <f t="shared" si="14"/>
        <v>5.5</v>
      </c>
      <c r="E39" s="5">
        <f t="shared" si="15"/>
        <v>2880</v>
      </c>
      <c r="F39" s="18">
        <f t="shared" si="16"/>
        <v>5.437323634528993</v>
      </c>
      <c r="G39" s="18">
        <f t="shared" si="17"/>
        <v>6.3690256952384461</v>
      </c>
      <c r="H39" s="18">
        <f t="shared" si="0"/>
        <v>1.4766862720087775E-14</v>
      </c>
      <c r="I39" s="18">
        <f t="shared" si="1"/>
        <v>2.1145658596153925E-19</v>
      </c>
      <c r="J39" s="19">
        <f t="shared" si="18"/>
        <v>1.3713822157280442E-13</v>
      </c>
      <c r="K39" s="6"/>
      <c r="M39" s="11">
        <v>0.55000000000000004</v>
      </c>
      <c r="N39" s="17">
        <f t="shared" si="19"/>
        <v>5.5</v>
      </c>
      <c r="O39" s="5">
        <f t="shared" si="20"/>
        <v>5760</v>
      </c>
      <c r="P39" s="18">
        <f t="shared" si="21"/>
        <v>3.515361990894768</v>
      </c>
      <c r="Q39" s="18">
        <f t="shared" si="22"/>
        <v>4.8329876812410379</v>
      </c>
      <c r="R39" s="18">
        <f t="shared" si="2"/>
        <v>6.6446254800129155E-7</v>
      </c>
      <c r="S39" s="18">
        <f t="shared" si="3"/>
        <v>8.2075575945102887E-12</v>
      </c>
      <c r="T39" s="19">
        <f t="shared" si="23"/>
        <v>5.7794150727532432E-6</v>
      </c>
      <c r="V39" s="11">
        <v>0.55000000000000004</v>
      </c>
      <c r="W39" s="17">
        <f t="shared" si="24"/>
        <v>5.5</v>
      </c>
      <c r="X39" s="5">
        <f t="shared" si="25"/>
        <v>8640</v>
      </c>
      <c r="Y39" s="18">
        <f t="shared" si="26"/>
        <v>2.6013218285112956</v>
      </c>
      <c r="Z39" s="18">
        <f t="shared" si="27"/>
        <v>4.2150771351766929</v>
      </c>
      <c r="AA39" s="18">
        <f t="shared" si="4"/>
        <v>2.3431132829923379E-4</v>
      </c>
      <c r="AB39" s="18">
        <f t="shared" si="5"/>
        <v>2.506694307561245E-9</v>
      </c>
      <c r="AC39" s="19">
        <f t="shared" si="28"/>
        <v>1.9219874925341771E-3</v>
      </c>
      <c r="AE39" s="11">
        <v>0.55000000000000004</v>
      </c>
      <c r="AF39" s="17">
        <f t="shared" si="29"/>
        <v>5.5</v>
      </c>
      <c r="AG39" s="5">
        <f t="shared" si="30"/>
        <v>14400</v>
      </c>
      <c r="AH39" s="18">
        <f t="shared" si="31"/>
        <v>1.5983053954854198</v>
      </c>
      <c r="AI39" s="18">
        <f t="shared" si="32"/>
        <v>3.6816545380083947</v>
      </c>
      <c r="AJ39" s="18">
        <f t="shared" si="6"/>
        <v>2.3799836786222456E-2</v>
      </c>
      <c r="AK39" s="18">
        <f t="shared" si="7"/>
        <v>1.9228464374692456E-7</v>
      </c>
      <c r="AL39" s="19">
        <f t="shared" si="33"/>
        <v>0.17656357397791073</v>
      </c>
      <c r="AN39" s="11">
        <v>0.55000000000000004</v>
      </c>
      <c r="AO39" s="17">
        <f t="shared" si="34"/>
        <v>5.5</v>
      </c>
      <c r="AP39" s="5">
        <f t="shared" si="35"/>
        <v>20160</v>
      </c>
      <c r="AQ39" s="18">
        <f t="shared" si="36"/>
        <v>0.99866432697238727</v>
      </c>
      <c r="AR39" s="18">
        <f t="shared" si="37"/>
        <v>3.4637162756160054</v>
      </c>
      <c r="AS39" s="18">
        <f t="shared" si="8"/>
        <v>0.15785439582873398</v>
      </c>
      <c r="AT39" s="18">
        <f t="shared" si="9"/>
        <v>9.6603213720484301E-7</v>
      </c>
      <c r="AU39" s="19">
        <f t="shared" si="38"/>
        <v>1.0784737045658608</v>
      </c>
      <c r="AW39" s="11">
        <v>0.55000000000000004</v>
      </c>
      <c r="AX39" s="17">
        <f t="shared" si="39"/>
        <v>5.5</v>
      </c>
      <c r="AY39" s="5">
        <f t="shared" si="40"/>
        <v>25920</v>
      </c>
      <c r="AZ39" s="18">
        <f t="shared" si="41"/>
        <v>0.57017179723039224</v>
      </c>
      <c r="BA39" s="18">
        <f t="shared" si="42"/>
        <v>3.3652779793587544</v>
      </c>
      <c r="BB39" s="18">
        <f t="shared" si="10"/>
        <v>0.42004412987350337</v>
      </c>
      <c r="BC39" s="18">
        <f t="shared" si="11"/>
        <v>1.943408240825302E-6</v>
      </c>
      <c r="BD39" s="19">
        <f t="shared" si="43"/>
        <v>2.682020151475804</v>
      </c>
      <c r="BF39" s="11">
        <v>0.55000000000000004</v>
      </c>
      <c r="BG39" s="17">
        <f t="shared" si="44"/>
        <v>5.5</v>
      </c>
      <c r="BH39" s="5">
        <f t="shared" si="45"/>
        <v>31680</v>
      </c>
      <c r="BI39" s="18">
        <f t="shared" si="46"/>
        <v>0.23482105459938615</v>
      </c>
      <c r="BJ39" s="18">
        <f t="shared" si="47"/>
        <v>3.3249272063735722</v>
      </c>
      <c r="BK39" s="18">
        <f t="shared" si="12"/>
        <v>0.73982347542236782</v>
      </c>
      <c r="BL39" s="18">
        <f t="shared" si="13"/>
        <v>2.5742724444438657E-6</v>
      </c>
      <c r="BM39" s="19">
        <f t="shared" si="48"/>
        <v>4.4697791428726426</v>
      </c>
    </row>
    <row r="40" spans="3:65" s="1" customFormat="1" x14ac:dyDescent="0.2">
      <c r="C40" s="11">
        <v>0.6</v>
      </c>
      <c r="D40" s="17">
        <f t="shared" si="14"/>
        <v>6</v>
      </c>
      <c r="E40" s="5">
        <f t="shared" si="15"/>
        <v>2880</v>
      </c>
      <c r="F40" s="18">
        <f t="shared" si="16"/>
        <v>5.9739758767911493</v>
      </c>
      <c r="G40" s="18">
        <f t="shared" si="17"/>
        <v>6.9056779375006023</v>
      </c>
      <c r="H40" s="18">
        <f t="shared" si="0"/>
        <v>2.9512559744008842E-17</v>
      </c>
      <c r="I40" s="18">
        <f t="shared" si="1"/>
        <v>1.5738930718865703E-22</v>
      </c>
      <c r="J40" s="19">
        <f t="shared" si="18"/>
        <v>2.7564211803540127E-16</v>
      </c>
      <c r="K40" s="6"/>
      <c r="M40" s="11">
        <v>0.6</v>
      </c>
      <c r="N40" s="17">
        <f t="shared" si="19"/>
        <v>6</v>
      </c>
      <c r="O40" s="5">
        <f t="shared" si="20"/>
        <v>5760</v>
      </c>
      <c r="P40" s="18">
        <f t="shared" si="21"/>
        <v>3.8948324305373045</v>
      </c>
      <c r="Q40" s="18">
        <f t="shared" si="22"/>
        <v>5.2124581208835741</v>
      </c>
      <c r="R40" s="18">
        <f t="shared" si="2"/>
        <v>3.6267616631347509E-8</v>
      </c>
      <c r="S40" s="18">
        <f t="shared" si="3"/>
        <v>1.6868210033795672E-13</v>
      </c>
      <c r="T40" s="19">
        <f t="shared" si="23"/>
        <v>3.1860718343985576E-7</v>
      </c>
      <c r="V40" s="11">
        <v>0.6</v>
      </c>
      <c r="W40" s="17">
        <f t="shared" si="24"/>
        <v>6</v>
      </c>
      <c r="X40" s="5">
        <f t="shared" si="25"/>
        <v>8640</v>
      </c>
      <c r="Y40" s="18">
        <f t="shared" si="26"/>
        <v>2.9111581450425676</v>
      </c>
      <c r="Z40" s="18">
        <f t="shared" si="27"/>
        <v>4.524913451707965</v>
      </c>
      <c r="AA40" s="18">
        <f t="shared" si="4"/>
        <v>3.8383718675923387E-5</v>
      </c>
      <c r="AB40" s="18">
        <f t="shared" si="5"/>
        <v>1.5619930755343698E-10</v>
      </c>
      <c r="AC40" s="19">
        <f t="shared" si="28"/>
        <v>3.1902952198287931E-4</v>
      </c>
      <c r="AE40" s="11">
        <v>0.6</v>
      </c>
      <c r="AF40" s="17">
        <f t="shared" si="29"/>
        <v>6</v>
      </c>
      <c r="AG40" s="5">
        <f t="shared" si="30"/>
        <v>14400</v>
      </c>
      <c r="AH40" s="18">
        <f t="shared" si="31"/>
        <v>1.8383035742805933</v>
      </c>
      <c r="AI40" s="18">
        <f t="shared" si="32"/>
        <v>3.921652716803568</v>
      </c>
      <c r="AJ40" s="18">
        <f t="shared" si="6"/>
        <v>9.3290651783170028E-3</v>
      </c>
      <c r="AK40" s="18">
        <f t="shared" si="7"/>
        <v>2.9218785234703363E-8</v>
      </c>
      <c r="AL40" s="19">
        <f t="shared" si="33"/>
        <v>7.0422812373539104E-2</v>
      </c>
      <c r="AN40" s="11">
        <v>0.6</v>
      </c>
      <c r="AO40" s="17">
        <f t="shared" si="34"/>
        <v>6</v>
      </c>
      <c r="AP40" s="5">
        <f t="shared" si="35"/>
        <v>20160</v>
      </c>
      <c r="AQ40" s="18">
        <f t="shared" si="36"/>
        <v>1.2014998089082234</v>
      </c>
      <c r="AR40" s="18">
        <f t="shared" si="37"/>
        <v>3.6665517575518414</v>
      </c>
      <c r="AS40" s="18">
        <f t="shared" si="8"/>
        <v>8.9285777417750553E-2</v>
      </c>
      <c r="AT40" s="18">
        <f t="shared" si="9"/>
        <v>2.1568220564894229E-7</v>
      </c>
      <c r="AU40" s="19">
        <f t="shared" si="38"/>
        <v>0.6219454490546743</v>
      </c>
      <c r="AW40" s="11">
        <v>0.6</v>
      </c>
      <c r="AX40" s="17">
        <f t="shared" si="39"/>
        <v>6</v>
      </c>
      <c r="AY40" s="5">
        <f t="shared" si="40"/>
        <v>25920</v>
      </c>
      <c r="AZ40" s="18">
        <f t="shared" si="41"/>
        <v>0.74905587798444428</v>
      </c>
      <c r="BA40" s="18">
        <f t="shared" si="42"/>
        <v>3.5441620601128063</v>
      </c>
      <c r="BB40" s="18">
        <f t="shared" si="10"/>
        <v>0.28945180156117639</v>
      </c>
      <c r="BC40" s="18">
        <f t="shared" si="11"/>
        <v>5.3810656392661378E-7</v>
      </c>
      <c r="BD40" s="19">
        <f t="shared" si="43"/>
        <v>1.8851561156712466</v>
      </c>
      <c r="BF40" s="11">
        <v>0.6</v>
      </c>
      <c r="BG40" s="17">
        <f t="shared" si="44"/>
        <v>6</v>
      </c>
      <c r="BH40" s="5">
        <f t="shared" si="45"/>
        <v>31680</v>
      </c>
      <c r="BI40" s="18">
        <f t="shared" si="46"/>
        <v>0.39662779373452062</v>
      </c>
      <c r="BJ40" s="18">
        <f t="shared" si="47"/>
        <v>3.4867339455087065</v>
      </c>
      <c r="BK40" s="18">
        <f t="shared" si="12"/>
        <v>0.57485452593823805</v>
      </c>
      <c r="BL40" s="18">
        <f t="shared" si="13"/>
        <v>8.1815416365563062E-7</v>
      </c>
      <c r="BM40" s="19">
        <f t="shared" si="48"/>
        <v>3.540065180962999</v>
      </c>
    </row>
    <row r="41" spans="3:65" s="1" customFormat="1" x14ac:dyDescent="0.2">
      <c r="C41" s="11">
        <v>0.65</v>
      </c>
      <c r="D41" s="17">
        <f t="shared" si="14"/>
        <v>6.5</v>
      </c>
      <c r="E41" s="5">
        <f t="shared" si="15"/>
        <v>2880</v>
      </c>
      <c r="F41" s="18">
        <f t="shared" si="16"/>
        <v>6.5106281190533055</v>
      </c>
      <c r="G41" s="18">
        <f t="shared" si="17"/>
        <v>7.4423301797627595</v>
      </c>
      <c r="H41" s="18">
        <f t="shared" si="0"/>
        <v>3.3406183030138841E-20</v>
      </c>
      <c r="I41" s="18">
        <f t="shared" si="1"/>
        <v>6.6230301208516321E-26</v>
      </c>
      <c r="J41" s="19">
        <f t="shared" si="18"/>
        <v>3.1353677620785523E-19</v>
      </c>
      <c r="K41" s="6"/>
      <c r="M41" s="11">
        <v>0.65</v>
      </c>
      <c r="N41" s="17">
        <f t="shared" si="19"/>
        <v>6.5</v>
      </c>
      <c r="O41" s="5">
        <f t="shared" si="20"/>
        <v>5760</v>
      </c>
      <c r="P41" s="18">
        <f t="shared" si="21"/>
        <v>4.2743028701798407</v>
      </c>
      <c r="Q41" s="18">
        <f t="shared" si="22"/>
        <v>5.5919285605261111</v>
      </c>
      <c r="R41" s="18">
        <f t="shared" si="2"/>
        <v>1.4961671367814163E-9</v>
      </c>
      <c r="S41" s="18">
        <f t="shared" si="3"/>
        <v>2.6117645744421456E-15</v>
      </c>
      <c r="T41" s="19">
        <f t="shared" si="23"/>
        <v>1.3258233806445504E-8</v>
      </c>
      <c r="V41" s="11">
        <v>0.65</v>
      </c>
      <c r="W41" s="17">
        <f t="shared" si="24"/>
        <v>6.5</v>
      </c>
      <c r="X41" s="5">
        <f t="shared" si="25"/>
        <v>8640</v>
      </c>
      <c r="Y41" s="18">
        <f t="shared" si="26"/>
        <v>3.2209944615738397</v>
      </c>
      <c r="Z41" s="18">
        <f t="shared" si="27"/>
        <v>4.8347497682392371</v>
      </c>
      <c r="AA41" s="18">
        <f t="shared" si="4"/>
        <v>5.2342220228002016E-6</v>
      </c>
      <c r="AB41" s="18">
        <f t="shared" si="5"/>
        <v>8.0660961448206372E-12</v>
      </c>
      <c r="AC41" s="19">
        <f t="shared" si="28"/>
        <v>4.4013854892501882E-5</v>
      </c>
      <c r="AE41" s="11">
        <v>0.65</v>
      </c>
      <c r="AF41" s="17">
        <f t="shared" si="29"/>
        <v>6.5</v>
      </c>
      <c r="AG41" s="5">
        <f t="shared" si="30"/>
        <v>14400</v>
      </c>
      <c r="AH41" s="18">
        <f t="shared" si="31"/>
        <v>2.0783017530757668</v>
      </c>
      <c r="AI41" s="18">
        <f t="shared" si="32"/>
        <v>4.1616508955987417</v>
      </c>
      <c r="AJ41" s="18">
        <f t="shared" si="6"/>
        <v>3.2910044989273822E-3</v>
      </c>
      <c r="AK41" s="18">
        <f t="shared" si="7"/>
        <v>3.9694085210770056E-9</v>
      </c>
      <c r="AL41" s="19">
        <f t="shared" si="33"/>
        <v>2.5235619935030866E-2</v>
      </c>
      <c r="AN41" s="11">
        <v>0.65</v>
      </c>
      <c r="AO41" s="17">
        <f t="shared" si="34"/>
        <v>6.5</v>
      </c>
      <c r="AP41" s="5">
        <f t="shared" si="35"/>
        <v>20160</v>
      </c>
      <c r="AQ41" s="18">
        <f t="shared" si="36"/>
        <v>1.4043352908440594</v>
      </c>
      <c r="AR41" s="18">
        <f t="shared" si="37"/>
        <v>3.8693872394876774</v>
      </c>
      <c r="AS41" s="18">
        <f t="shared" si="8"/>
        <v>4.7029991290874582E-2</v>
      </c>
      <c r="AT41" s="18">
        <f t="shared" si="9"/>
        <v>4.4463356756092023E-8</v>
      </c>
      <c r="AU41" s="19">
        <f t="shared" si="38"/>
        <v>0.33350587886720007</v>
      </c>
      <c r="AW41" s="11">
        <v>0.65</v>
      </c>
      <c r="AX41" s="17">
        <f t="shared" si="39"/>
        <v>6.5</v>
      </c>
      <c r="AY41" s="5">
        <f t="shared" si="40"/>
        <v>25920</v>
      </c>
      <c r="AZ41" s="18">
        <f t="shared" si="41"/>
        <v>0.92793995873849644</v>
      </c>
      <c r="BA41" s="18">
        <f t="shared" si="42"/>
        <v>3.7230461408668583</v>
      </c>
      <c r="BB41" s="18">
        <f t="shared" si="10"/>
        <v>0.18941715314551238</v>
      </c>
      <c r="BC41" s="18">
        <f t="shared" si="11"/>
        <v>1.4005027997493992E-7</v>
      </c>
      <c r="BD41" s="19">
        <f t="shared" si="43"/>
        <v>1.2568863628051228</v>
      </c>
      <c r="BF41" s="11">
        <v>0.65</v>
      </c>
      <c r="BG41" s="17">
        <f t="shared" si="44"/>
        <v>6.5</v>
      </c>
      <c r="BH41" s="5">
        <f t="shared" si="45"/>
        <v>31680</v>
      </c>
      <c r="BI41" s="18">
        <f t="shared" si="46"/>
        <v>0.55843453286965516</v>
      </c>
      <c r="BJ41" s="18">
        <f t="shared" si="47"/>
        <v>3.6485406846438408</v>
      </c>
      <c r="BK41" s="18">
        <f t="shared" si="12"/>
        <v>0.42967630216035774</v>
      </c>
      <c r="BL41" s="18">
        <f t="shared" si="13"/>
        <v>2.471930356129596E-7</v>
      </c>
      <c r="BM41" s="19">
        <f t="shared" si="48"/>
        <v>2.6951890576343454</v>
      </c>
    </row>
    <row r="42" spans="3:65" s="1" customFormat="1" x14ac:dyDescent="0.2">
      <c r="C42" s="11">
        <v>0.7</v>
      </c>
      <c r="D42" s="17">
        <f t="shared" si="14"/>
        <v>7</v>
      </c>
      <c r="E42" s="5">
        <f t="shared" si="15"/>
        <v>2880</v>
      </c>
      <c r="F42" s="18">
        <f t="shared" si="16"/>
        <v>7.0472803613154618</v>
      </c>
      <c r="G42" s="18">
        <f t="shared" si="17"/>
        <v>7.9789824220249157</v>
      </c>
      <c r="H42" s="18">
        <f t="shared" si="0"/>
        <v>2.1392684884639831E-23</v>
      </c>
      <c r="I42" s="18">
        <f t="shared" si="1"/>
        <v>1.5744818028689825E-29</v>
      </c>
      <c r="J42" s="19">
        <f t="shared" si="18"/>
        <v>2.0163735249668517E-22</v>
      </c>
      <c r="K42" s="6"/>
      <c r="M42" s="11">
        <v>0.7</v>
      </c>
      <c r="N42" s="17">
        <f t="shared" si="19"/>
        <v>7</v>
      </c>
      <c r="O42" s="5">
        <f t="shared" si="20"/>
        <v>5760</v>
      </c>
      <c r="P42" s="18">
        <f t="shared" si="21"/>
        <v>4.6537733098223777</v>
      </c>
      <c r="Q42" s="18">
        <f t="shared" si="22"/>
        <v>5.9713990001686472</v>
      </c>
      <c r="R42" s="18">
        <f t="shared" si="2"/>
        <v>4.6594696593006299E-11</v>
      </c>
      <c r="S42" s="18">
        <f t="shared" si="3"/>
        <v>3.0447923646449599E-17</v>
      </c>
      <c r="T42" s="19">
        <f t="shared" si="23"/>
        <v>4.1605750007074301E-10</v>
      </c>
      <c r="V42" s="11">
        <v>0.7</v>
      </c>
      <c r="W42" s="17">
        <f t="shared" si="24"/>
        <v>7</v>
      </c>
      <c r="X42" s="5">
        <f t="shared" si="25"/>
        <v>8640</v>
      </c>
      <c r="Y42" s="18">
        <f t="shared" si="26"/>
        <v>3.5308307781051118</v>
      </c>
      <c r="Z42" s="18">
        <f t="shared" si="27"/>
        <v>5.1445860847705092</v>
      </c>
      <c r="AA42" s="18">
        <f t="shared" si="4"/>
        <v>5.9341254226772951E-7</v>
      </c>
      <c r="AB42" s="18">
        <f t="shared" si="5"/>
        <v>3.4502870850607394E-13</v>
      </c>
      <c r="AC42" s="19">
        <f t="shared" si="28"/>
        <v>5.0417277263848701E-6</v>
      </c>
      <c r="AE42" s="11">
        <v>0.7</v>
      </c>
      <c r="AF42" s="17">
        <f t="shared" si="29"/>
        <v>7</v>
      </c>
      <c r="AG42" s="5">
        <f t="shared" si="30"/>
        <v>14400</v>
      </c>
      <c r="AH42" s="18">
        <f t="shared" si="31"/>
        <v>2.3182999318709401</v>
      </c>
      <c r="AI42" s="18">
        <f t="shared" si="32"/>
        <v>4.401649074393915</v>
      </c>
      <c r="AJ42" s="18">
        <f t="shared" si="6"/>
        <v>1.0433403846680531E-3</v>
      </c>
      <c r="AK42" s="18">
        <f t="shared" si="7"/>
        <v>4.8194987737897696E-10</v>
      </c>
      <c r="AL42" s="19">
        <f t="shared" si="33"/>
        <v>8.1146768597834974E-3</v>
      </c>
      <c r="AN42" s="11">
        <v>0.7</v>
      </c>
      <c r="AO42" s="17">
        <f t="shared" si="34"/>
        <v>7</v>
      </c>
      <c r="AP42" s="5">
        <f t="shared" si="35"/>
        <v>20160</v>
      </c>
      <c r="AQ42" s="18">
        <f t="shared" si="36"/>
        <v>1.6071707727798956</v>
      </c>
      <c r="AR42" s="18">
        <f t="shared" si="37"/>
        <v>4.0722227214235138</v>
      </c>
      <c r="AS42" s="18">
        <f t="shared" si="8"/>
        <v>2.3033249362414257E-2</v>
      </c>
      <c r="AT42" s="18">
        <f t="shared" si="9"/>
        <v>8.4617410680105684E-9</v>
      </c>
      <c r="AU42" s="19">
        <f t="shared" si="38"/>
        <v>0.166046877111484</v>
      </c>
      <c r="AW42" s="11">
        <v>0.7</v>
      </c>
      <c r="AX42" s="17">
        <f t="shared" si="39"/>
        <v>7</v>
      </c>
      <c r="AY42" s="5">
        <f t="shared" si="40"/>
        <v>25920</v>
      </c>
      <c r="AZ42" s="18">
        <f t="shared" si="41"/>
        <v>1.1068240394925486</v>
      </c>
      <c r="BA42" s="18">
        <f t="shared" si="42"/>
        <v>3.9019302216209106</v>
      </c>
      <c r="BB42" s="18">
        <f t="shared" si="10"/>
        <v>0.11751596559443742</v>
      </c>
      <c r="BC42" s="18">
        <f t="shared" si="11"/>
        <v>3.4256233008770203E-8</v>
      </c>
      <c r="BD42" s="19">
        <f t="shared" si="43"/>
        <v>0.79356329085065658</v>
      </c>
      <c r="BF42" s="11">
        <v>0.7</v>
      </c>
      <c r="BG42" s="17">
        <f t="shared" si="44"/>
        <v>7</v>
      </c>
      <c r="BH42" s="5">
        <f t="shared" si="45"/>
        <v>31680</v>
      </c>
      <c r="BI42" s="18">
        <f t="shared" si="46"/>
        <v>0.7202412720047896</v>
      </c>
      <c r="BJ42" s="18">
        <f t="shared" si="47"/>
        <v>3.8103474237789756</v>
      </c>
      <c r="BK42" s="18">
        <f t="shared" si="12"/>
        <v>0.30840478982446723</v>
      </c>
      <c r="BL42" s="18">
        <f t="shared" si="13"/>
        <v>7.0990873046632465E-8</v>
      </c>
      <c r="BM42" s="19">
        <f t="shared" si="48"/>
        <v>1.9688935894347261</v>
      </c>
    </row>
    <row r="43" spans="3:65" s="1" customFormat="1" x14ac:dyDescent="0.2">
      <c r="C43" s="11">
        <v>0.75</v>
      </c>
      <c r="D43" s="17">
        <f t="shared" si="14"/>
        <v>7.5</v>
      </c>
      <c r="E43" s="5">
        <f t="shared" si="15"/>
        <v>2880</v>
      </c>
      <c r="F43" s="18">
        <f t="shared" si="16"/>
        <v>7.583932603577618</v>
      </c>
      <c r="G43" s="18">
        <f t="shared" si="17"/>
        <v>8.5156346642870719</v>
      </c>
      <c r="H43" s="18">
        <f t="shared" si="0"/>
        <v>7.7435095956966355E-27</v>
      </c>
      <c r="I43" s="18">
        <f t="shared" si="1"/>
        <v>2.1132467639359281E-33</v>
      </c>
      <c r="J43" s="19">
        <f t="shared" si="18"/>
        <v>7.3258749896618199E-26</v>
      </c>
      <c r="K43" s="6"/>
      <c r="M43" s="11">
        <v>0.75</v>
      </c>
      <c r="N43" s="17">
        <f t="shared" si="19"/>
        <v>7.5</v>
      </c>
      <c r="O43" s="5">
        <f t="shared" si="20"/>
        <v>5760</v>
      </c>
      <c r="P43" s="18">
        <f t="shared" si="21"/>
        <v>5.0332437494649138</v>
      </c>
      <c r="Q43" s="18">
        <f t="shared" si="22"/>
        <v>6.3508694398111842</v>
      </c>
      <c r="R43" s="18">
        <f t="shared" si="2"/>
        <v>1.0943959819873828E-12</v>
      </c>
      <c r="S43" s="18">
        <f t="shared" si="3"/>
        <v>2.6713484931799289E-19</v>
      </c>
      <c r="T43" s="19">
        <f t="shared" si="23"/>
        <v>9.8383222260030971E-12</v>
      </c>
      <c r="V43" s="11">
        <v>0.75</v>
      </c>
      <c r="W43" s="17">
        <f t="shared" si="24"/>
        <v>7.5</v>
      </c>
      <c r="X43" s="5">
        <f t="shared" si="25"/>
        <v>8640</v>
      </c>
      <c r="Y43" s="18">
        <f t="shared" si="26"/>
        <v>3.8406670946363843</v>
      </c>
      <c r="Z43" s="18">
        <f t="shared" si="27"/>
        <v>5.4544224013017812</v>
      </c>
      <c r="AA43" s="18">
        <f t="shared" si="4"/>
        <v>5.5874957908850575E-8</v>
      </c>
      <c r="AB43" s="18">
        <f t="shared" si="5"/>
        <v>1.2220420669198941E-14</v>
      </c>
      <c r="AC43" s="19">
        <f t="shared" si="28"/>
        <v>4.7911862687689542E-7</v>
      </c>
      <c r="AE43" s="11">
        <v>0.75</v>
      </c>
      <c r="AF43" s="17">
        <f t="shared" si="29"/>
        <v>7.5</v>
      </c>
      <c r="AG43" s="5">
        <f t="shared" si="30"/>
        <v>14400</v>
      </c>
      <c r="AH43" s="18">
        <f t="shared" si="31"/>
        <v>2.5582981106661133</v>
      </c>
      <c r="AI43" s="18">
        <f t="shared" si="32"/>
        <v>4.6416472531890882</v>
      </c>
      <c r="AJ43" s="18">
        <f t="shared" si="6"/>
        <v>2.9691146620382827E-4</v>
      </c>
      <c r="AK43" s="18">
        <f t="shared" si="7"/>
        <v>5.2284700048202488E-11</v>
      </c>
      <c r="AL43" s="19">
        <f t="shared" si="33"/>
        <v>2.3391552948794766E-3</v>
      </c>
      <c r="AN43" s="11">
        <v>0.75</v>
      </c>
      <c r="AO43" s="17">
        <f t="shared" si="34"/>
        <v>7.5</v>
      </c>
      <c r="AP43" s="5">
        <f t="shared" si="35"/>
        <v>20160</v>
      </c>
      <c r="AQ43" s="18">
        <f t="shared" si="36"/>
        <v>1.8100062547157316</v>
      </c>
      <c r="AR43" s="18">
        <f t="shared" si="37"/>
        <v>4.2750582033593494</v>
      </c>
      <c r="AS43" s="18">
        <f t="shared" si="8"/>
        <v>1.0475188774727336E-2</v>
      </c>
      <c r="AT43" s="18">
        <f t="shared" si="9"/>
        <v>1.4862866701215932E-9</v>
      </c>
      <c r="AU43" s="19">
        <f t="shared" si="38"/>
        <v>7.6669428599142692E-2</v>
      </c>
      <c r="AW43" s="11">
        <v>0.75</v>
      </c>
      <c r="AX43" s="17">
        <f t="shared" si="39"/>
        <v>7.5</v>
      </c>
      <c r="AY43" s="5">
        <f t="shared" si="40"/>
        <v>25920</v>
      </c>
      <c r="AZ43" s="18">
        <f t="shared" si="41"/>
        <v>1.2857081202466005</v>
      </c>
      <c r="BA43" s="18">
        <f t="shared" si="42"/>
        <v>4.0808143023749626</v>
      </c>
      <c r="BB43" s="18">
        <f t="shared" si="10"/>
        <v>6.9023507998591971E-2</v>
      </c>
      <c r="BC43" s="18">
        <f t="shared" si="11"/>
        <v>7.8735652317534754E-9</v>
      </c>
      <c r="BD43" s="19">
        <f t="shared" si="43"/>
        <v>0.47381164762243216</v>
      </c>
      <c r="BF43" s="11">
        <v>0.75</v>
      </c>
      <c r="BG43" s="17">
        <f t="shared" si="44"/>
        <v>7.5</v>
      </c>
      <c r="BH43" s="5">
        <f t="shared" si="45"/>
        <v>31680</v>
      </c>
      <c r="BI43" s="18">
        <f t="shared" si="46"/>
        <v>0.88204801113992404</v>
      </c>
      <c r="BJ43" s="18">
        <f t="shared" si="47"/>
        <v>3.9721541629141099</v>
      </c>
      <c r="BK43" s="18">
        <f t="shared" si="12"/>
        <v>0.21224930532990574</v>
      </c>
      <c r="BL43" s="18">
        <f t="shared" si="13"/>
        <v>1.937689964062419E-8</v>
      </c>
      <c r="BM43" s="19">
        <f t="shared" si="48"/>
        <v>1.3779636343987736</v>
      </c>
    </row>
    <row r="44" spans="3:65" s="1" customFormat="1" x14ac:dyDescent="0.2">
      <c r="C44" s="11">
        <v>0.8</v>
      </c>
      <c r="D44" s="17">
        <f t="shared" si="14"/>
        <v>8</v>
      </c>
      <c r="E44" s="5">
        <f t="shared" si="15"/>
        <v>2880</v>
      </c>
      <c r="F44" s="18">
        <f t="shared" si="16"/>
        <v>8.1205848458397742</v>
      </c>
      <c r="G44" s="18">
        <f t="shared" si="17"/>
        <v>9.0522869065492291</v>
      </c>
      <c r="H44" s="18">
        <f t="shared" si="0"/>
        <v>1.5831932472529678E-30</v>
      </c>
      <c r="I44" s="18">
        <f t="shared" si="1"/>
        <v>1.600564681829353E-37</v>
      </c>
      <c r="J44" s="19">
        <f t="shared" si="18"/>
        <v>1.5027363565243413E-29</v>
      </c>
      <c r="K44" s="6"/>
      <c r="M44" s="11">
        <v>0.8</v>
      </c>
      <c r="N44" s="17">
        <f t="shared" si="19"/>
        <v>8</v>
      </c>
      <c r="O44" s="5">
        <f t="shared" si="20"/>
        <v>5760</v>
      </c>
      <c r="P44" s="18">
        <f t="shared" si="21"/>
        <v>5.4127141891074508</v>
      </c>
      <c r="Q44" s="18">
        <f t="shared" si="22"/>
        <v>6.7303398794537204</v>
      </c>
      <c r="R44" s="18">
        <f t="shared" si="2"/>
        <v>1.9371306206154048E-14</v>
      </c>
      <c r="S44" s="18">
        <f t="shared" si="3"/>
        <v>1.7630980810965826E-21</v>
      </c>
      <c r="T44" s="19">
        <f t="shared" si="23"/>
        <v>1.7519195306636817E-13</v>
      </c>
      <c r="V44" s="11">
        <v>0.8</v>
      </c>
      <c r="W44" s="17">
        <f t="shared" si="24"/>
        <v>8</v>
      </c>
      <c r="X44" s="5">
        <f t="shared" si="25"/>
        <v>8640</v>
      </c>
      <c r="Y44" s="18">
        <f t="shared" si="26"/>
        <v>4.150503411167656</v>
      </c>
      <c r="Z44" s="18">
        <f t="shared" si="27"/>
        <v>5.7642587178330533</v>
      </c>
      <c r="AA44" s="18">
        <f t="shared" si="4"/>
        <v>4.3658910545611674E-9</v>
      </c>
      <c r="AB44" s="18">
        <f t="shared" si="5"/>
        <v>3.5827166113546164E-16</v>
      </c>
      <c r="AC44" s="19">
        <f t="shared" si="28"/>
        <v>3.7747663158884121E-8</v>
      </c>
      <c r="AE44" s="11">
        <v>0.8</v>
      </c>
      <c r="AF44" s="17">
        <f t="shared" si="29"/>
        <v>8</v>
      </c>
      <c r="AG44" s="5">
        <f t="shared" si="30"/>
        <v>14400</v>
      </c>
      <c r="AH44" s="18">
        <f t="shared" si="31"/>
        <v>2.7982962894612871</v>
      </c>
      <c r="AI44" s="18">
        <f t="shared" si="32"/>
        <v>4.8816454319842615</v>
      </c>
      <c r="AJ44" s="18">
        <f t="shared" si="6"/>
        <v>7.5773617431977203E-5</v>
      </c>
      <c r="AK44" s="18">
        <f t="shared" si="7"/>
        <v>5.0669102132347387E-12</v>
      </c>
      <c r="AL44" s="19">
        <f t="shared" si="33"/>
        <v>6.0399370792135602E-4</v>
      </c>
      <c r="AN44" s="11">
        <v>0.8</v>
      </c>
      <c r="AO44" s="17">
        <f t="shared" si="34"/>
        <v>8</v>
      </c>
      <c r="AP44" s="5">
        <f t="shared" si="35"/>
        <v>20160</v>
      </c>
      <c r="AQ44" s="18">
        <f t="shared" si="36"/>
        <v>2.0128417366515676</v>
      </c>
      <c r="AR44" s="18">
        <f t="shared" si="37"/>
        <v>4.4778936852951858</v>
      </c>
      <c r="AS44" s="18">
        <f t="shared" si="8"/>
        <v>4.4190501999213077E-3</v>
      </c>
      <c r="AT44" s="18">
        <f t="shared" si="9"/>
        <v>2.4091085518383084E-10</v>
      </c>
      <c r="AU44" s="19">
        <f t="shared" si="38"/>
        <v>3.2799053423374483E-2</v>
      </c>
      <c r="AW44" s="11">
        <v>0.8</v>
      </c>
      <c r="AX44" s="17">
        <f t="shared" si="39"/>
        <v>8</v>
      </c>
      <c r="AY44" s="5">
        <f t="shared" si="40"/>
        <v>25920</v>
      </c>
      <c r="AZ44" s="18">
        <f t="shared" si="41"/>
        <v>1.4645922010006527</v>
      </c>
      <c r="BA44" s="18">
        <f t="shared" si="42"/>
        <v>4.2596983831290149</v>
      </c>
      <c r="BB44" s="18">
        <f t="shared" si="10"/>
        <v>3.8335798438751574E-2</v>
      </c>
      <c r="BC44" s="18">
        <f t="shared" si="11"/>
        <v>1.7002879245436747E-9</v>
      </c>
      <c r="BD44" s="19">
        <f t="shared" si="43"/>
        <v>0.26722372426465807</v>
      </c>
      <c r="BF44" s="11">
        <v>0.8</v>
      </c>
      <c r="BG44" s="17">
        <f t="shared" si="44"/>
        <v>8</v>
      </c>
      <c r="BH44" s="5">
        <f t="shared" si="45"/>
        <v>31680</v>
      </c>
      <c r="BI44" s="18">
        <f t="shared" si="46"/>
        <v>1.0438547502750586</v>
      </c>
      <c r="BJ44" s="18">
        <f t="shared" si="47"/>
        <v>4.1339609020492443</v>
      </c>
      <c r="BK44" s="18">
        <f t="shared" si="12"/>
        <v>0.13988120717987482</v>
      </c>
      <c r="BL44" s="18">
        <f t="shared" si="13"/>
        <v>5.0261643526592079E-9</v>
      </c>
      <c r="BM44" s="19">
        <f t="shared" si="48"/>
        <v>0.92272129555920723</v>
      </c>
    </row>
    <row r="45" spans="3:65" s="1" customFormat="1" x14ac:dyDescent="0.2">
      <c r="C45" s="11">
        <v>0.85</v>
      </c>
      <c r="D45" s="17">
        <f t="shared" si="14"/>
        <v>8.5</v>
      </c>
      <c r="E45" s="5">
        <f t="shared" si="15"/>
        <v>2880</v>
      </c>
      <c r="F45" s="18">
        <f t="shared" si="16"/>
        <v>8.6572370881019296</v>
      </c>
      <c r="G45" s="18">
        <f t="shared" si="17"/>
        <v>9.5889391488113844</v>
      </c>
      <c r="H45" s="18">
        <f t="shared" si="0"/>
        <v>1.8272553740306142E-34</v>
      </c>
      <c r="I45" s="18">
        <f t="shared" si="1"/>
        <v>6.8378875531464249E-42</v>
      </c>
      <c r="J45" s="19">
        <f t="shared" si="18"/>
        <v>1.7394719409178696E-33</v>
      </c>
      <c r="K45" s="6"/>
      <c r="M45" s="11">
        <v>0.85</v>
      </c>
      <c r="N45" s="17">
        <f t="shared" si="19"/>
        <v>8.5</v>
      </c>
      <c r="O45" s="5">
        <f t="shared" si="20"/>
        <v>5760</v>
      </c>
      <c r="P45" s="18">
        <f t="shared" si="21"/>
        <v>5.7921846287499879</v>
      </c>
      <c r="Q45" s="18">
        <f t="shared" si="22"/>
        <v>7.1098103190962574</v>
      </c>
      <c r="R45" s="18">
        <f t="shared" si="2"/>
        <v>2.5823481883337883E-16</v>
      </c>
      <c r="S45" s="18">
        <f t="shared" si="3"/>
        <v>8.7507645270234525E-24</v>
      </c>
      <c r="T45" s="19">
        <f t="shared" si="23"/>
        <v>2.348045612706465E-15</v>
      </c>
      <c r="V45" s="11">
        <v>0.85</v>
      </c>
      <c r="W45" s="17">
        <f t="shared" si="24"/>
        <v>8.5</v>
      </c>
      <c r="X45" s="5">
        <f t="shared" si="25"/>
        <v>8640</v>
      </c>
      <c r="Y45" s="18">
        <f t="shared" si="26"/>
        <v>4.4603397276989289</v>
      </c>
      <c r="Z45" s="18">
        <f t="shared" si="27"/>
        <v>6.0740950343643254</v>
      </c>
      <c r="AA45" s="18">
        <f t="shared" si="4"/>
        <v>2.8289630850978442E-10</v>
      </c>
      <c r="AB45" s="18">
        <f t="shared" si="5"/>
        <v>8.6918189106797867E-18</v>
      </c>
      <c r="AC45" s="19">
        <f t="shared" si="28"/>
        <v>2.464233918199435E-9</v>
      </c>
      <c r="AE45" s="11">
        <v>0.85</v>
      </c>
      <c r="AF45" s="17">
        <f t="shared" si="29"/>
        <v>8.5</v>
      </c>
      <c r="AG45" s="5">
        <f t="shared" si="30"/>
        <v>14400</v>
      </c>
      <c r="AH45" s="18">
        <f t="shared" si="31"/>
        <v>3.0382944682564603</v>
      </c>
      <c r="AI45" s="18">
        <f t="shared" si="32"/>
        <v>5.1216436107794348</v>
      </c>
      <c r="AJ45" s="18">
        <f t="shared" si="6"/>
        <v>1.7328355755882809E-5</v>
      </c>
      <c r="AK45" s="18">
        <f t="shared" si="7"/>
        <v>4.3855024437058839E-13</v>
      </c>
      <c r="AL45" s="19">
        <f t="shared" si="33"/>
        <v>1.3960758094361635E-4</v>
      </c>
      <c r="AN45" s="11">
        <v>0.85</v>
      </c>
      <c r="AO45" s="17">
        <f t="shared" si="34"/>
        <v>8.5</v>
      </c>
      <c r="AP45" s="5">
        <f t="shared" si="35"/>
        <v>20160</v>
      </c>
      <c r="AQ45" s="18">
        <f t="shared" si="36"/>
        <v>2.2156772185874036</v>
      </c>
      <c r="AR45" s="18">
        <f t="shared" si="37"/>
        <v>4.6807291672310214</v>
      </c>
      <c r="AS45" s="18">
        <f t="shared" si="8"/>
        <v>1.7276978232759071E-3</v>
      </c>
      <c r="AT45" s="18">
        <f t="shared" si="9"/>
        <v>3.6029233148051972E-11</v>
      </c>
      <c r="AU45" s="19">
        <f t="shared" si="38"/>
        <v>1.2989911238573258E-2</v>
      </c>
      <c r="AW45" s="11">
        <v>0.85</v>
      </c>
      <c r="AX45" s="17">
        <f t="shared" si="39"/>
        <v>8.5</v>
      </c>
      <c r="AY45" s="5">
        <f t="shared" si="40"/>
        <v>25920</v>
      </c>
      <c r="AZ45" s="18">
        <f t="shared" si="41"/>
        <v>1.6434762817547048</v>
      </c>
      <c r="BA45" s="18">
        <f t="shared" si="42"/>
        <v>4.4385824638830664</v>
      </c>
      <c r="BB45" s="18">
        <f t="shared" si="10"/>
        <v>2.0113360557419416E-2</v>
      </c>
      <c r="BC45" s="18">
        <f t="shared" si="11"/>
        <v>3.4493843944337277E-10</v>
      </c>
      <c r="BD45" s="19">
        <f t="shared" si="43"/>
        <v>0.14222666132533041</v>
      </c>
      <c r="BF45" s="11">
        <v>0.85</v>
      </c>
      <c r="BG45" s="17">
        <f t="shared" si="44"/>
        <v>8.5</v>
      </c>
      <c r="BH45" s="5">
        <f t="shared" si="45"/>
        <v>31680</v>
      </c>
      <c r="BI45" s="18">
        <f t="shared" si="46"/>
        <v>1.2056614894101929</v>
      </c>
      <c r="BJ45" s="18">
        <f t="shared" si="47"/>
        <v>4.295767641184379</v>
      </c>
      <c r="BK45" s="18">
        <f t="shared" si="12"/>
        <v>8.8182707026356458E-2</v>
      </c>
      <c r="BL45" s="18">
        <f t="shared" si="13"/>
        <v>1.2388510853874833E-9</v>
      </c>
      <c r="BM45" s="19">
        <f t="shared" si="48"/>
        <v>0.59053548231303299</v>
      </c>
    </row>
    <row r="46" spans="3:65" s="1" customFormat="1" x14ac:dyDescent="0.2">
      <c r="C46" s="11">
        <v>0.9</v>
      </c>
      <c r="D46" s="17">
        <f t="shared" si="14"/>
        <v>9</v>
      </c>
      <c r="E46" s="5">
        <f t="shared" si="15"/>
        <v>2880</v>
      </c>
      <c r="F46" s="18">
        <f t="shared" si="16"/>
        <v>9.1938893303640867</v>
      </c>
      <c r="G46" s="18">
        <f t="shared" si="17"/>
        <v>10.125591391073542</v>
      </c>
      <c r="H46" s="18">
        <f t="shared" si="0"/>
        <v>1.1899345536972589E-38</v>
      </c>
      <c r="I46" s="18">
        <f t="shared" si="1"/>
        <v>1.6471781861822227E-46</v>
      </c>
      <c r="J46" s="19">
        <f t="shared" si="18"/>
        <v>1.1357356211906734E-37</v>
      </c>
      <c r="K46" s="6"/>
      <c r="M46" s="11">
        <v>0.9</v>
      </c>
      <c r="N46" s="17">
        <f t="shared" si="19"/>
        <v>9</v>
      </c>
      <c r="O46" s="5">
        <f t="shared" si="20"/>
        <v>5760</v>
      </c>
      <c r="P46" s="18">
        <f t="shared" si="21"/>
        <v>6.171655068392524</v>
      </c>
      <c r="Q46" s="18">
        <f t="shared" si="22"/>
        <v>7.4892807587387935</v>
      </c>
      <c r="R46" s="18">
        <f t="shared" si="2"/>
        <v>2.5912790773101826E-18</v>
      </c>
      <c r="S46" s="18">
        <f t="shared" si="3"/>
        <v>3.2652114279872046E-26</v>
      </c>
      <c r="T46" s="19">
        <f t="shared" si="23"/>
        <v>2.367607946597585E-17</v>
      </c>
      <c r="V46" s="11">
        <v>0.9</v>
      </c>
      <c r="W46" s="17">
        <f t="shared" si="24"/>
        <v>9</v>
      </c>
      <c r="X46" s="5">
        <f t="shared" si="25"/>
        <v>8640</v>
      </c>
      <c r="Y46" s="18">
        <f t="shared" si="26"/>
        <v>4.770176044230201</v>
      </c>
      <c r="Z46" s="18">
        <f t="shared" si="27"/>
        <v>6.3839313508955975</v>
      </c>
      <c r="AA46" s="18">
        <f t="shared" si="4"/>
        <v>1.5192673660705535E-11</v>
      </c>
      <c r="AB46" s="18">
        <f t="shared" si="5"/>
        <v>1.7445122132583425E-19</v>
      </c>
      <c r="AC46" s="19">
        <f t="shared" si="28"/>
        <v>1.3323567734464713E-10</v>
      </c>
      <c r="AE46" s="11">
        <v>0.9</v>
      </c>
      <c r="AF46" s="17">
        <f t="shared" si="29"/>
        <v>9</v>
      </c>
      <c r="AG46" s="5">
        <f t="shared" si="30"/>
        <v>14400</v>
      </c>
      <c r="AH46" s="18">
        <f t="shared" si="31"/>
        <v>3.2782926470516336</v>
      </c>
      <c r="AI46" s="18">
        <f t="shared" si="32"/>
        <v>5.361641789574608</v>
      </c>
      <c r="AJ46" s="18">
        <f t="shared" si="6"/>
        <v>3.5486245511325581E-6</v>
      </c>
      <c r="AK46" s="18">
        <f t="shared" si="7"/>
        <v>3.3894200583317677E-14</v>
      </c>
      <c r="AL46" s="19">
        <f t="shared" si="33"/>
        <v>2.8870583576838434E-5</v>
      </c>
      <c r="AN46" s="11">
        <v>0.9</v>
      </c>
      <c r="AO46" s="17">
        <f t="shared" si="34"/>
        <v>9</v>
      </c>
      <c r="AP46" s="5">
        <f t="shared" si="35"/>
        <v>20160</v>
      </c>
      <c r="AQ46" s="18">
        <f t="shared" si="36"/>
        <v>2.4185127005232396</v>
      </c>
      <c r="AR46" s="18">
        <f t="shared" si="37"/>
        <v>4.8835646491668578</v>
      </c>
      <c r="AS46" s="18">
        <f t="shared" si="8"/>
        <v>6.2553615659251044E-4</v>
      </c>
      <c r="AT46" s="18">
        <f t="shared" si="9"/>
        <v>4.9709529339407933E-12</v>
      </c>
      <c r="AU46" s="19">
        <f t="shared" si="38"/>
        <v>4.7596438640909273E-3</v>
      </c>
      <c r="AW46" s="11">
        <v>0.9</v>
      </c>
      <c r="AX46" s="17">
        <f t="shared" si="39"/>
        <v>9</v>
      </c>
      <c r="AY46" s="5">
        <f t="shared" si="40"/>
        <v>25920</v>
      </c>
      <c r="AZ46" s="18">
        <f t="shared" si="41"/>
        <v>1.8223603625087568</v>
      </c>
      <c r="BA46" s="18">
        <f t="shared" si="42"/>
        <v>4.6174665446371188</v>
      </c>
      <c r="BB46" s="18">
        <f t="shared" si="10"/>
        <v>9.9602358369914271E-3</v>
      </c>
      <c r="BC46" s="18">
        <f t="shared" si="11"/>
        <v>6.5732897982011027E-11</v>
      </c>
      <c r="BD46" s="19">
        <f t="shared" si="43"/>
        <v>7.1381279448987825E-2</v>
      </c>
      <c r="BF46" s="11">
        <v>0.9</v>
      </c>
      <c r="BG46" s="17">
        <f t="shared" si="44"/>
        <v>9</v>
      </c>
      <c r="BH46" s="5">
        <f t="shared" si="45"/>
        <v>31680</v>
      </c>
      <c r="BI46" s="18">
        <f t="shared" si="46"/>
        <v>1.3674682285453275</v>
      </c>
      <c r="BJ46" s="18">
        <f t="shared" si="47"/>
        <v>4.4575743803195138</v>
      </c>
      <c r="BK46" s="18">
        <f t="shared" si="12"/>
        <v>5.3126393810750475E-2</v>
      </c>
      <c r="BL46" s="18">
        <f t="shared" si="13"/>
        <v>2.9013138570518934E-10</v>
      </c>
      <c r="BM46" s="19">
        <f t="shared" si="48"/>
        <v>0.36088205820962072</v>
      </c>
    </row>
    <row r="47" spans="3:65" s="1" customFormat="1" x14ac:dyDescent="0.2">
      <c r="C47" s="11">
        <v>0.95</v>
      </c>
      <c r="D47" s="17">
        <f t="shared" si="14"/>
        <v>9.5</v>
      </c>
      <c r="E47" s="5">
        <f t="shared" si="15"/>
        <v>2880</v>
      </c>
      <c r="F47" s="18">
        <f t="shared" si="16"/>
        <v>9.7305415726262421</v>
      </c>
      <c r="G47" s="18">
        <f t="shared" si="17"/>
        <v>10.662243633335699</v>
      </c>
      <c r="H47" s="18">
        <f t="shared" si="0"/>
        <v>4.3704781304358595E-43</v>
      </c>
      <c r="I47" s="18">
        <f t="shared" si="1"/>
        <v>2.2366423687014333E-51</v>
      </c>
      <c r="J47" s="19">
        <f t="shared" si="18"/>
        <v>4.1812444472058558E-42</v>
      </c>
      <c r="K47" s="6"/>
      <c r="M47" s="11">
        <v>0.95</v>
      </c>
      <c r="N47" s="17">
        <f t="shared" si="19"/>
        <v>9.5</v>
      </c>
      <c r="O47" s="5">
        <f t="shared" si="20"/>
        <v>5760</v>
      </c>
      <c r="P47" s="18">
        <f t="shared" si="21"/>
        <v>6.551125508035061</v>
      </c>
      <c r="Q47" s="18">
        <f t="shared" si="22"/>
        <v>7.8687511983813305</v>
      </c>
      <c r="R47" s="18">
        <f t="shared" si="2"/>
        <v>1.9564382323634484E-20</v>
      </c>
      <c r="S47" s="18">
        <f t="shared" si="3"/>
        <v>9.1571916842844445E-29</v>
      </c>
      <c r="T47" s="19">
        <f t="shared" si="23"/>
        <v>1.7954174372677501E-19</v>
      </c>
      <c r="V47" s="11">
        <v>0.95</v>
      </c>
      <c r="W47" s="17">
        <f t="shared" si="24"/>
        <v>9.5</v>
      </c>
      <c r="X47" s="5">
        <f t="shared" si="25"/>
        <v>8640</v>
      </c>
      <c r="Y47" s="18">
        <f t="shared" si="26"/>
        <v>5.0800123607614731</v>
      </c>
      <c r="Z47" s="18">
        <f t="shared" si="27"/>
        <v>6.6937676674268696</v>
      </c>
      <c r="AA47" s="18">
        <f t="shared" si="4"/>
        <v>6.7590774405536748E-13</v>
      </c>
      <c r="AB47" s="18">
        <f t="shared" si="5"/>
        <v>2.8960735133444608E-21</v>
      </c>
      <c r="AC47" s="19">
        <f t="shared" si="28"/>
        <v>5.964028042378143E-12</v>
      </c>
      <c r="AE47" s="11">
        <v>0.95</v>
      </c>
      <c r="AF47" s="17">
        <f t="shared" si="29"/>
        <v>9.5</v>
      </c>
      <c r="AG47" s="5">
        <f t="shared" si="30"/>
        <v>14400</v>
      </c>
      <c r="AH47" s="18">
        <f t="shared" si="31"/>
        <v>3.5182908258468069</v>
      </c>
      <c r="AI47" s="18">
        <f t="shared" si="32"/>
        <v>5.6016399683697822</v>
      </c>
      <c r="AJ47" s="18">
        <f t="shared" si="6"/>
        <v>6.5040939908105888E-7</v>
      </c>
      <c r="AK47" s="18">
        <f t="shared" si="7"/>
        <v>2.338797754726898E-15</v>
      </c>
      <c r="AL47" s="19">
        <f t="shared" si="33"/>
        <v>5.3392170191612586E-6</v>
      </c>
      <c r="AN47" s="11">
        <v>0.95</v>
      </c>
      <c r="AO47" s="17">
        <f t="shared" si="34"/>
        <v>9.5</v>
      </c>
      <c r="AP47" s="5">
        <f t="shared" si="35"/>
        <v>20160</v>
      </c>
      <c r="AQ47" s="18">
        <f t="shared" si="36"/>
        <v>2.6213481824590756</v>
      </c>
      <c r="AR47" s="18">
        <f t="shared" si="37"/>
        <v>5.0864001311026934</v>
      </c>
      <c r="AS47" s="18">
        <f t="shared" si="8"/>
        <v>2.0960798876472282E-4</v>
      </c>
      <c r="AT47" s="18">
        <f t="shared" si="9"/>
        <v>6.326413936196395E-13</v>
      </c>
      <c r="AU47" s="19">
        <f t="shared" si="38"/>
        <v>1.6126164019125676E-3</v>
      </c>
      <c r="AW47" s="11">
        <v>0.95</v>
      </c>
      <c r="AX47" s="17">
        <f t="shared" si="39"/>
        <v>9.5</v>
      </c>
      <c r="AY47" s="5">
        <f t="shared" si="40"/>
        <v>25920</v>
      </c>
      <c r="AZ47" s="18">
        <f t="shared" si="41"/>
        <v>2.0012444432628089</v>
      </c>
      <c r="BA47" s="18">
        <f t="shared" si="42"/>
        <v>4.7963506253911712</v>
      </c>
      <c r="BB47" s="18">
        <f t="shared" si="10"/>
        <v>4.6520800089088644E-3</v>
      </c>
      <c r="BC47" s="18">
        <f t="shared" si="11"/>
        <v>1.1765339903088859E-11</v>
      </c>
      <c r="BD47" s="19">
        <f t="shared" si="43"/>
        <v>3.3759924732130832E-2</v>
      </c>
      <c r="BF47" s="11">
        <v>0.95</v>
      </c>
      <c r="BG47" s="17">
        <f t="shared" si="44"/>
        <v>9.5</v>
      </c>
      <c r="BH47" s="5">
        <f t="shared" si="45"/>
        <v>31680</v>
      </c>
      <c r="BI47" s="18">
        <f t="shared" si="46"/>
        <v>1.529274967680462</v>
      </c>
      <c r="BJ47" s="18">
        <f t="shared" si="47"/>
        <v>4.6193811194546477</v>
      </c>
      <c r="BK47" s="18">
        <f t="shared" si="12"/>
        <v>3.0562614140527761E-2</v>
      </c>
      <c r="BL47" s="18">
        <f t="shared" si="13"/>
        <v>6.4555016255380046E-11</v>
      </c>
      <c r="BM47" s="19">
        <f t="shared" si="48"/>
        <v>0.21042270990251974</v>
      </c>
    </row>
    <row r="48" spans="3:65" s="1" customFormat="1" ht="13.5" thickBot="1" x14ac:dyDescent="0.25">
      <c r="C48" s="20">
        <v>1</v>
      </c>
      <c r="D48" s="21">
        <f t="shared" si="14"/>
        <v>10</v>
      </c>
      <c r="E48" s="22">
        <f t="shared" si="15"/>
        <v>2880</v>
      </c>
      <c r="F48" s="23">
        <f t="shared" si="16"/>
        <v>10.267193814888399</v>
      </c>
      <c r="G48" s="23">
        <f t="shared" si="17"/>
        <v>11.198895875597854</v>
      </c>
      <c r="H48" s="23">
        <f t="shared" si="0"/>
        <v>9.0503982939479829E-48</v>
      </c>
      <c r="I48" s="23">
        <f t="shared" si="1"/>
        <v>1.7114970605064181E-56</v>
      </c>
      <c r="J48" s="24">
        <f t="shared" si="18"/>
        <v>8.6769931759933817E-47</v>
      </c>
      <c r="K48" s="6"/>
      <c r="M48" s="20">
        <v>1</v>
      </c>
      <c r="N48" s="21">
        <f t="shared" si="19"/>
        <v>10</v>
      </c>
      <c r="O48" s="22">
        <f t="shared" si="20"/>
        <v>5760</v>
      </c>
      <c r="P48" s="23">
        <f t="shared" si="21"/>
        <v>6.9305959476775971</v>
      </c>
      <c r="Q48" s="23">
        <f t="shared" si="22"/>
        <v>8.2482216380238675</v>
      </c>
      <c r="R48" s="23">
        <f t="shared" si="2"/>
        <v>1.1109878351236754E-22</v>
      </c>
      <c r="S48" s="23">
        <f t="shared" si="3"/>
        <v>1.9297609837640382E-31</v>
      </c>
      <c r="T48" s="24">
        <f t="shared" si="23"/>
        <v>1.023620349952872E-21</v>
      </c>
      <c r="V48" s="20">
        <v>1</v>
      </c>
      <c r="W48" s="21">
        <f t="shared" si="24"/>
        <v>10</v>
      </c>
      <c r="X48" s="22">
        <f t="shared" si="25"/>
        <v>8640</v>
      </c>
      <c r="Y48" s="23">
        <f t="shared" si="26"/>
        <v>5.3898486772927452</v>
      </c>
      <c r="Z48" s="23">
        <f t="shared" si="27"/>
        <v>7.0036039839581417</v>
      </c>
      <c r="AA48" s="23">
        <f t="shared" si="4"/>
        <v>2.4900760853281403E-14</v>
      </c>
      <c r="AB48" s="23">
        <f t="shared" si="5"/>
        <v>3.9759056526560855E-23</v>
      </c>
      <c r="AC48" s="24">
        <f t="shared" si="28"/>
        <v>2.2095235641149599E-13</v>
      </c>
      <c r="AE48" s="20">
        <v>1</v>
      </c>
      <c r="AF48" s="21">
        <f t="shared" si="29"/>
        <v>10</v>
      </c>
      <c r="AG48" s="22">
        <f t="shared" si="30"/>
        <v>14400</v>
      </c>
      <c r="AH48" s="23">
        <f t="shared" si="31"/>
        <v>3.7582890046419806</v>
      </c>
      <c r="AI48" s="23">
        <f t="shared" si="32"/>
        <v>5.8416381471649554</v>
      </c>
      <c r="AJ48" s="23">
        <f t="shared" si="6"/>
        <v>1.0664369091896845E-7</v>
      </c>
      <c r="AK48" s="23">
        <f t="shared" si="7"/>
        <v>1.4406557930572401E-16</v>
      </c>
      <c r="AL48" s="24">
        <f t="shared" si="33"/>
        <v>8.8269647927327344E-7</v>
      </c>
      <c r="AN48" s="20">
        <v>1</v>
      </c>
      <c r="AO48" s="21">
        <f t="shared" si="34"/>
        <v>10</v>
      </c>
      <c r="AP48" s="22">
        <f t="shared" si="35"/>
        <v>20160</v>
      </c>
      <c r="AQ48" s="23">
        <f t="shared" si="36"/>
        <v>2.8241836643949116</v>
      </c>
      <c r="AR48" s="23">
        <f t="shared" si="37"/>
        <v>5.2892356130385298</v>
      </c>
      <c r="AS48" s="23">
        <f t="shared" si="8"/>
        <v>6.4968181017177395E-5</v>
      </c>
      <c r="AT48" s="23">
        <f t="shared" si="9"/>
        <v>7.4261140042723016E-14</v>
      </c>
      <c r="AU48" s="24">
        <f t="shared" si="38"/>
        <v>5.0498550768679452E-4</v>
      </c>
      <c r="AW48" s="20">
        <v>1</v>
      </c>
      <c r="AX48" s="21">
        <f t="shared" si="39"/>
        <v>10</v>
      </c>
      <c r="AY48" s="22">
        <f t="shared" si="40"/>
        <v>25920</v>
      </c>
      <c r="AZ48" s="23">
        <f t="shared" si="41"/>
        <v>2.1801285240168609</v>
      </c>
      <c r="BA48" s="23">
        <f t="shared" si="42"/>
        <v>4.9752347061452227</v>
      </c>
      <c r="BB48" s="23">
        <f t="shared" si="10"/>
        <v>2.0480996037445121E-3</v>
      </c>
      <c r="BC48" s="23">
        <f t="shared" si="11"/>
        <v>1.9777394373279615E-12</v>
      </c>
      <c r="BD48" s="24">
        <f t="shared" si="43"/>
        <v>1.5038149721626905E-2</v>
      </c>
      <c r="BF48" s="20">
        <v>1</v>
      </c>
      <c r="BG48" s="21">
        <f t="shared" si="44"/>
        <v>10</v>
      </c>
      <c r="BH48" s="22">
        <f t="shared" si="45"/>
        <v>31680</v>
      </c>
      <c r="BI48" s="23">
        <f t="shared" si="46"/>
        <v>1.6910817068155966</v>
      </c>
      <c r="BJ48" s="23">
        <f t="shared" si="47"/>
        <v>4.7811878585897825</v>
      </c>
      <c r="BK48" s="23">
        <f t="shared" si="12"/>
        <v>1.6777367272469122E-2</v>
      </c>
      <c r="BL48" s="23">
        <f t="shared" si="13"/>
        <v>1.3645655232123149E-11</v>
      </c>
      <c r="BM48" s="24">
        <f t="shared" si="48"/>
        <v>0.11698882129828388</v>
      </c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 over column distance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Philip Larese-casanova</cp:lastModifiedBy>
  <dcterms:created xsi:type="dcterms:W3CDTF">2011-03-25T20:25:57Z</dcterms:created>
  <dcterms:modified xsi:type="dcterms:W3CDTF">2022-06-14T19:44:54Z</dcterms:modified>
</cp:coreProperties>
</file>